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C stuff AND for the website\"/>
    </mc:Choice>
  </mc:AlternateContent>
  <xr:revisionPtr revIDLastSave="0" documentId="8_{80912741-74E6-4CA8-8812-683996432024}" xr6:coauthVersionLast="47" xr6:coauthVersionMax="47" xr10:uidLastSave="{00000000-0000-0000-0000-000000000000}"/>
  <bookViews>
    <workbookView xWindow="-120" yWindow="-120" windowWidth="20730" windowHeight="11160" activeTab="4" xr2:uid="{8D21377F-6EF5-4DFD-A6AF-44B2216DD330}"/>
  </bookViews>
  <sheets>
    <sheet name="Play Area" sheetId="2" r:id="rId1"/>
    <sheet name="Assets" sheetId="3" r:id="rId2"/>
    <sheet name="RFO Report" sheetId="4" r:id="rId3"/>
    <sheet name="VAT Return" sheetId="5" r:id="rId4"/>
    <sheet name="Accounts" sheetId="6" r:id="rId5"/>
  </sheets>
  <definedNames>
    <definedName name="_Hlk500508791" localSheetId="4">Accounts!$D$21</definedName>
    <definedName name="_xlnm.Print_Area" localSheetId="4">Accounts!$A$1:$N$42</definedName>
    <definedName name="_xlnm.Print_Area" localSheetId="1">Assets!$A$1:$F$31</definedName>
    <definedName name="_xlnm.Print_Area" localSheetId="0">'Play Area'!$A$1:$E$107</definedName>
    <definedName name="_xlnm.Print_Area" localSheetId="2">'RFO Report'!$A$1:$L$33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8" i="6" l="1"/>
  <c r="K31" i="4"/>
  <c r="M40" i="6"/>
  <c r="F8" i="6" s="1"/>
  <c r="F40" i="6"/>
  <c r="AO38" i="6"/>
  <c r="AN38" i="6"/>
  <c r="AM38" i="6"/>
  <c r="AL38" i="6"/>
  <c r="AK38" i="6"/>
  <c r="AJ38" i="6"/>
  <c r="AI38" i="6"/>
  <c r="AH38" i="6"/>
  <c r="AG38" i="6"/>
  <c r="AF38" i="6"/>
  <c r="AE38" i="6"/>
  <c r="X38" i="6"/>
  <c r="AO40" i="6" s="1"/>
  <c r="W38" i="6"/>
  <c r="V38" i="6"/>
  <c r="U38" i="6"/>
  <c r="T38" i="6"/>
  <c r="S38" i="6"/>
  <c r="E5" i="6"/>
  <c r="E12" i="5"/>
  <c r="D29" i="4"/>
  <c r="K23" i="4"/>
  <c r="E7" i="4" s="1"/>
  <c r="E23" i="4"/>
  <c r="E6" i="4" s="1"/>
  <c r="E2" i="4"/>
  <c r="D28" i="3"/>
  <c r="D26" i="3"/>
  <c r="D19" i="3"/>
  <c r="F17" i="3"/>
  <c r="F16" i="3"/>
  <c r="F15" i="3"/>
  <c r="F14" i="3"/>
  <c r="F13" i="3"/>
  <c r="F12" i="3"/>
  <c r="F11" i="3"/>
  <c r="F10" i="3"/>
  <c r="D27" i="3" s="1"/>
  <c r="F28" i="3" s="1"/>
  <c r="F9" i="3"/>
  <c r="F19" i="3" s="1"/>
  <c r="F8" i="3"/>
  <c r="F7" i="3"/>
  <c r="F6" i="3"/>
  <c r="D4" i="2"/>
  <c r="D39" i="2"/>
  <c r="D89" i="2" s="1"/>
  <c r="D105" i="2" s="1"/>
  <c r="M45" i="2"/>
  <c r="M79" i="2" s="1"/>
  <c r="M49" i="2"/>
  <c r="M53" i="2"/>
  <c r="M60" i="2"/>
  <c r="M64" i="2"/>
  <c r="M75" i="2"/>
  <c r="M77" i="2"/>
  <c r="D87" i="2"/>
  <c r="D101" i="2"/>
  <c r="E9" i="4" l="1"/>
  <c r="AF40" i="6"/>
  <c r="U40" i="6"/>
  <c r="AO7" i="6"/>
  <c r="F7" i="6"/>
  <c r="F10" i="6" s="1"/>
  <c r="D30" i="3"/>
  <c r="AO8" i="6" l="1"/>
  <c r="AO10" i="6" s="1"/>
</calcChain>
</file>

<file path=xl/sharedStrings.xml><?xml version="1.0" encoding="utf-8"?>
<sst xmlns="http://schemas.openxmlformats.org/spreadsheetml/2006/main" count="364" uniqueCount="211">
  <si>
    <t>TOTAL AVAILABLE FUNDS INCLUDING COMMITTEE ACCOUNT</t>
  </si>
  <si>
    <t>Account balance (Plus maybe a few pence Interest)</t>
  </si>
  <si>
    <t>Donation to PC  - Part of Bicker Wind Farm Grant</t>
  </si>
  <si>
    <t>Initial Income from Bicker Wind Farm / Viking Link</t>
  </si>
  <si>
    <t>Play Area Committee Funds / Account</t>
  </si>
  <si>
    <t>In  P C A/C - 'Ring Fenced' for Swaton Play Area</t>
  </si>
  <si>
    <t xml:space="preserve">NET : </t>
  </si>
  <si>
    <t>TOTAL</t>
  </si>
  <si>
    <t>Contribution towards Play Area Inspection</t>
  </si>
  <si>
    <t>Crown Estate - Play Area Rent</t>
  </si>
  <si>
    <t>Kickboards &amp; Pegs - Play Area (to AW)</t>
  </si>
  <si>
    <t xml:space="preserve">Vale Sport &amp; L  - Play Area -Climbing Frames </t>
  </si>
  <si>
    <t>Play Area - Fencing + to AW</t>
  </si>
  <si>
    <t>East Anglian Galvanising - Fencing galv.</t>
  </si>
  <si>
    <t>OVERALL TOTAL :</t>
  </si>
  <si>
    <t>KDS - Goal Post Coating - Play area</t>
  </si>
  <si>
    <t>SJR Contractors - Mixed Ballast for Play Area</t>
  </si>
  <si>
    <t>Ball Stop Netting - Repaid to AW</t>
  </si>
  <si>
    <t>The Crown - Play Area Rent</t>
  </si>
  <si>
    <t>Fencing for Play Area</t>
  </si>
  <si>
    <t>Park Planning Application - repaid to AW</t>
  </si>
  <si>
    <t>Football goal net 'Sportsequip' - repaid to AW</t>
  </si>
  <si>
    <t>Arraquip - Steel for Play Area Fence</t>
  </si>
  <si>
    <t>The Crown - Play Area Rent. INCREASE</t>
  </si>
  <si>
    <t>Alan Wilson - Lights for Play Area Shelter</t>
  </si>
  <si>
    <t>AMG Sports-Play - Installation - Phase 3</t>
  </si>
  <si>
    <t>50% Final pay to Playdale - Phase 3 equipmnt</t>
  </si>
  <si>
    <t>Arraquip - Steel for Play Area Fencing</t>
  </si>
  <si>
    <t>50% Deposit to Playdale - Phase 3 equipment</t>
  </si>
  <si>
    <t>Alan Wilson - Final pay for Play Area Shelter</t>
  </si>
  <si>
    <t>Alan Wilson - Part pay for Play Area Shelter</t>
  </si>
  <si>
    <t>SJR Contractors - Sand &amp; Ballast - Shelter</t>
  </si>
  <si>
    <t>AMG Sports-Play - Installation - Phase 2</t>
  </si>
  <si>
    <t>Turnbull - Wood for Shelter</t>
  </si>
  <si>
    <t>Playdale Playgrounds - Final Pay - Phase 2</t>
  </si>
  <si>
    <t>Arraquip - Steel for Play Area Shelter</t>
  </si>
  <si>
    <t>Playdale Playgrounds - 50% Deposit on Phase 2</t>
  </si>
  <si>
    <t>Play-Ground Supplies - Final Payment</t>
  </si>
  <si>
    <t>SJR Contractors (AW) - Ballast - Play Area</t>
  </si>
  <si>
    <t>Play-Ground Supplies - Deposit on Equipment</t>
  </si>
  <si>
    <t>FLP - Tree root protection - Play Area</t>
  </si>
  <si>
    <t>Crown Estate - Playing Field Rent</t>
  </si>
  <si>
    <t>Crown Estate - Rent on Playing Field</t>
  </si>
  <si>
    <t>Training Costs - From Village Fund</t>
  </si>
  <si>
    <t>The Fencing Firm - Fencing Play Area</t>
  </si>
  <si>
    <t>Play Area Planning - Trees</t>
  </si>
  <si>
    <t>Initial Rental Payment - Crown - Play Area</t>
  </si>
  <si>
    <t>LALC - Play Area Meeting costs.</t>
  </si>
  <si>
    <t>Planning Cost for Play Area (Liz H) - Underpaid</t>
  </si>
  <si>
    <t xml:space="preserve">Totals  </t>
  </si>
  <si>
    <t>Play Area Equipment - 06/04/2019</t>
  </si>
  <si>
    <t>Planning Cost for Play Area (Liz H)</t>
  </si>
  <si>
    <t>EXPENDITURE</t>
  </si>
  <si>
    <t>Donation from Hut Committee</t>
  </si>
  <si>
    <t>Play Area Donation from Vintage Day</t>
  </si>
  <si>
    <t>Play Area - Lottery Grant</t>
  </si>
  <si>
    <t>Donation from XL Ltd for Play Area</t>
  </si>
  <si>
    <t>Income from Summer Fete</t>
  </si>
  <si>
    <t>NKDC - Flyer in Newsletter</t>
  </si>
  <si>
    <t>NKDC - For Consultation 'ad' in Newsletter</t>
  </si>
  <si>
    <t>Donation from Swaton Vintage Day</t>
  </si>
  <si>
    <t>Donation from Film Co. (£2000 to Play Area)</t>
  </si>
  <si>
    <t>Donation - Swaton Park &amp; Comm Committee</t>
  </si>
  <si>
    <t>Play Area Donation from Lincs Co-op</t>
  </si>
  <si>
    <t>Groundworks / Tesco Grant - Play Area</t>
  </si>
  <si>
    <t>Donation - Blakemore Foundation</t>
  </si>
  <si>
    <t>Donation - Part of Bicker Wind Farm Grant</t>
  </si>
  <si>
    <t>Lincs Rural Housing Ass. Play Area Grant</t>
  </si>
  <si>
    <t xml:space="preserve">Lincs Comm. Foundation Play Area Grant </t>
  </si>
  <si>
    <t>Lottery Grant - Play Area Equipment.</t>
  </si>
  <si>
    <t>Final 25%  of Tesco Play Area Grant</t>
  </si>
  <si>
    <t>75%  of Tesco Play Area Grant</t>
  </si>
  <si>
    <t>Swaton Village Fund Donation</t>
  </si>
  <si>
    <t>Swaton Vintage Day Donation</t>
  </si>
  <si>
    <t xml:space="preserve">Swaton Village Fund - Training Costs </t>
  </si>
  <si>
    <t xml:space="preserve">Swaton Village Fund - Balancing Donation </t>
  </si>
  <si>
    <t>Play Area Donation from Robert Arnold</t>
  </si>
  <si>
    <t>From Vintage Day (activeTV) for Play Area</t>
  </si>
  <si>
    <t>Grant from LCC - Play Area Fencing</t>
  </si>
  <si>
    <t>Youth donation via Hut Committee for Play Area</t>
  </si>
  <si>
    <t>INCOME</t>
  </si>
  <si>
    <t>Grey = From Previous Financial Years</t>
  </si>
  <si>
    <t>SWATON PLAY AREA - ACCOUNTING.</t>
  </si>
  <si>
    <t>Asset</t>
  </si>
  <si>
    <t>Purchase</t>
  </si>
  <si>
    <t>WDV</t>
  </si>
  <si>
    <t>Nr</t>
  </si>
  <si>
    <t>Detail</t>
  </si>
  <si>
    <t>Date</t>
  </si>
  <si>
    <t>COST</t>
  </si>
  <si>
    <t>High Street Bus Shelter (West side)</t>
  </si>
  <si>
    <t>High St - Opp. Parsons Drove Bus Shelter (East side)</t>
  </si>
  <si>
    <t>Defibrillator + Cabinet</t>
  </si>
  <si>
    <t>2 x Benches</t>
  </si>
  <si>
    <t>Play Area - Perimeter Fencing</t>
  </si>
  <si>
    <t>Play Area - Swings, Seesaw and Ariel Runway</t>
  </si>
  <si>
    <t>Play Area - Roundabout and Basket Swing</t>
  </si>
  <si>
    <t xml:space="preserve">Play Area - Shelter </t>
  </si>
  <si>
    <t>Play Area - Springer, Basket Swings &amp; Trail</t>
  </si>
  <si>
    <t>Play Area - Goal Posts &amp; Fence / Netting</t>
  </si>
  <si>
    <t>2 x Speed Signs</t>
  </si>
  <si>
    <t>Play Area -  'Jubillee' Climbing Frame</t>
  </si>
  <si>
    <t>NIL Depreciation as per NALC and Grant Thornton guidelines.</t>
  </si>
  <si>
    <t>Insurance Declaration</t>
  </si>
  <si>
    <t>"Street Furniture"</t>
  </si>
  <si>
    <t>"Gates &amp; Fences"</t>
  </si>
  <si>
    <t>Play Area</t>
  </si>
  <si>
    <t>"Playground Equipment"</t>
  </si>
  <si>
    <t>Total</t>
  </si>
  <si>
    <t>Responsible Financial Officer's Report</t>
  </si>
  <si>
    <t>SWATON PARISH COUNCIL</t>
  </si>
  <si>
    <t>BANK</t>
  </si>
  <si>
    <t>BALANCE at Last Report</t>
  </si>
  <si>
    <t>PLUS INCOME</t>
  </si>
  <si>
    <t>Current &amp; Reserve Bank Accounts are COMBINED on these accounts.</t>
  </si>
  <si>
    <t>LESS EXPENDITURE</t>
  </si>
  <si>
    <t>A £100.00 Automatic Balance is held in the Current Account.</t>
  </si>
  <si>
    <t>Income</t>
  </si>
  <si>
    <t>Expenditure</t>
  </si>
  <si>
    <t>Inc. Ref</t>
  </si>
  <si>
    <t>Exp. Ref</t>
  </si>
  <si>
    <t>Cheque</t>
  </si>
  <si>
    <t>Number</t>
  </si>
  <si>
    <t>Clerk's Expenses</t>
  </si>
  <si>
    <t>TOTAL Income</t>
  </si>
  <si>
    <t>TOTAL Expenditure</t>
  </si>
  <si>
    <t>I can confirm that the balance above reconciles with the Bank Account</t>
  </si>
  <si>
    <r>
      <rPr>
        <b/>
        <sz val="14"/>
        <color theme="1"/>
        <rFont val="Calibri"/>
        <family val="2"/>
        <scheme val="minor"/>
      </rPr>
      <t xml:space="preserve">      </t>
    </r>
    <r>
      <rPr>
        <b/>
        <u/>
        <sz val="14"/>
        <color theme="1"/>
        <rFont val="Calibri"/>
        <family val="2"/>
        <scheme val="minor"/>
      </rPr>
      <t>Invoices received (to date) to be agreed for payment at Meeting.</t>
    </r>
  </si>
  <si>
    <t>A A Deptford - RFO</t>
  </si>
  <si>
    <t xml:space="preserve">Total : </t>
  </si>
  <si>
    <t>VAT RECLAIMS FROM HMCR - Form :  VAT 126</t>
  </si>
  <si>
    <t>Invoice Date</t>
  </si>
  <si>
    <t>Supplier VAT Nr</t>
  </si>
  <si>
    <t>Description</t>
  </si>
  <si>
    <t>Organisation</t>
  </si>
  <si>
    <t>VAT Paid</t>
  </si>
  <si>
    <t xml:space="preserve">TOTAL :  </t>
  </si>
  <si>
    <t>2010to2011</t>
  </si>
  <si>
    <t>SWATON PARISH COUNCIL ACCOUNTS</t>
  </si>
  <si>
    <t>Income / Expenditure</t>
  </si>
  <si>
    <t>Cost Centre Allocation</t>
  </si>
  <si>
    <t>Updated :</t>
  </si>
  <si>
    <r>
      <rPr>
        <b/>
        <sz val="12"/>
        <rFont val="Calibri"/>
        <family val="2"/>
        <scheme val="minor"/>
      </rPr>
      <t xml:space="preserve">Amounts below </t>
    </r>
    <r>
      <rPr>
        <b/>
        <u/>
        <sz val="11"/>
        <color theme="1"/>
        <rFont val="Calibri"/>
        <family val="2"/>
      </rPr>
      <t>EXCLUDE</t>
    </r>
    <r>
      <rPr>
        <b/>
        <sz val="11"/>
        <color theme="1"/>
        <rFont val="Calibri"/>
        <family val="2"/>
      </rPr>
      <t xml:space="preserve"> V A T</t>
    </r>
  </si>
  <si>
    <t>BROUGHT FORWARD BALANCE at 01/04/2020</t>
  </si>
  <si>
    <t>Check balances:</t>
  </si>
  <si>
    <t>£</t>
  </si>
  <si>
    <t>Income less Expenditure from ACCOUNTS</t>
  </si>
  <si>
    <t>LESS EXPENSES</t>
  </si>
  <si>
    <t>Income less Expenditure from COST CENTRES</t>
  </si>
  <si>
    <t>BALANCE at Update</t>
  </si>
  <si>
    <t>GREEN = Bank Reconciled</t>
  </si>
  <si>
    <t>RED = Last Entry on RFO Report</t>
  </si>
  <si>
    <t>BALANCES CHECK :</t>
  </si>
  <si>
    <t>Inc,</t>
  </si>
  <si>
    <t>Bank</t>
  </si>
  <si>
    <t>Grass Cut</t>
  </si>
  <si>
    <t>PLAY AREA</t>
  </si>
  <si>
    <t>MISC</t>
  </si>
  <si>
    <t>V A T</t>
  </si>
  <si>
    <t>Pay</t>
  </si>
  <si>
    <t>Clerk's</t>
  </si>
  <si>
    <t>Admin.</t>
  </si>
  <si>
    <t>LALC NALC</t>
  </si>
  <si>
    <t xml:space="preserve">Premises </t>
  </si>
  <si>
    <t>Repairs &amp;</t>
  </si>
  <si>
    <t>Chairman's</t>
  </si>
  <si>
    <t>Misc</t>
  </si>
  <si>
    <t>INCL. VAT</t>
  </si>
  <si>
    <t>Precept</t>
  </si>
  <si>
    <t>Interest</t>
  </si>
  <si>
    <t>Litter Pick</t>
  </si>
  <si>
    <t>Reclaimed</t>
  </si>
  <si>
    <t>Nr.</t>
  </si>
  <si>
    <t>Salary</t>
  </si>
  <si>
    <t>Costs</t>
  </si>
  <si>
    <t>Insurance</t>
  </si>
  <si>
    <t>&amp; Training</t>
  </si>
  <si>
    <t>Hire</t>
  </si>
  <si>
    <t>Renewals</t>
  </si>
  <si>
    <t>&amp; Litter Pick</t>
  </si>
  <si>
    <t>Expenses</t>
  </si>
  <si>
    <t>EXPENSES</t>
  </si>
  <si>
    <t>Paid</t>
  </si>
  <si>
    <t>S</t>
  </si>
  <si>
    <t xml:space="preserve">NKDC </t>
  </si>
  <si>
    <t>TOTALS</t>
  </si>
  <si>
    <t xml:space="preserve">TOTAL Income :  </t>
  </si>
  <si>
    <t xml:space="preserve">Total Expenditure (Excludes VAT B/f) :  </t>
  </si>
  <si>
    <t>TOTAL Income :  £</t>
  </si>
  <si>
    <t>TOTAL Expenditure :  £</t>
  </si>
  <si>
    <t>VAT TO RECLAIM (Incl.B/f) :</t>
  </si>
  <si>
    <t>Financial Year 1st April 2021 to 31st March 2022</t>
  </si>
  <si>
    <t>Swaton Parish Council - Fixed Assets to 31/03/2022</t>
  </si>
  <si>
    <t>Paper Free from 01/04/2021 - See Saved Income/Expenditure Invoices at :</t>
  </si>
  <si>
    <t>OneDrive - Andrew Deptford Folder : AACOUNTS SWATON PC -  2021 TO 2022</t>
  </si>
  <si>
    <t>NB</t>
  </si>
  <si>
    <t>BTRANS</t>
  </si>
  <si>
    <t>LALC - Annual Subscription</t>
  </si>
  <si>
    <t>NKDC - Precept</t>
  </si>
  <si>
    <t>S.137</t>
  </si>
  <si>
    <t>PAYE on Clerk's Salary</t>
  </si>
  <si>
    <t>Clerk's Salary</t>
  </si>
  <si>
    <t>Swaton Parish Council - VAT Reclaim - 01/04/2021 to ?</t>
  </si>
  <si>
    <t>31/04/2021</t>
  </si>
  <si>
    <t>Bank Interest</t>
  </si>
  <si>
    <t>Balance at Update</t>
  </si>
  <si>
    <t>Came &amp; Co - Insurance</t>
  </si>
  <si>
    <t>Financial Transactions SINCE the last Parish Council Meeting</t>
  </si>
  <si>
    <t>STO</t>
  </si>
  <si>
    <t>Paint for Play Area Equipment to Alan W</t>
  </si>
  <si>
    <t>NKDC - Grass Cutting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</si>
</sst>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.0000_-;\-&quot;£&quot;* #,##0.0000_-;_-&quot;£&quot;* &quot;-&quot;??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u/>
      <sz val="20"/>
      <color theme="1"/>
      <name val="Calibri"/>
      <family val="2"/>
    </font>
    <font>
      <b/>
      <u/>
      <sz val="16"/>
      <name val="Calibri"/>
      <family val="2"/>
    </font>
    <font>
      <b/>
      <sz val="10"/>
      <name val="Arial"/>
      <family val="2"/>
    </font>
    <font>
      <b/>
      <sz val="12"/>
      <name val="Cooper Black"/>
      <family val="1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22"/>
      <name val="Calibri"/>
      <family val="2"/>
      <scheme val="minor"/>
    </font>
    <font>
      <b/>
      <sz val="12"/>
      <color indexed="22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indexed="22"/>
      <name val="Calibri"/>
      <family val="2"/>
      <scheme val="minor"/>
    </font>
    <font>
      <b/>
      <sz val="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8"/>
      <name val="Calibri"/>
      <family val="2"/>
    </font>
    <font>
      <b/>
      <sz val="17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u/>
      <sz val="11"/>
      <color theme="1"/>
      <name val="Calibri"/>
      <family val="2"/>
    </font>
    <font>
      <b/>
      <sz val="8"/>
      <color rgb="FF0000CC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6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284">
    <xf numFmtId="0" fontId="0" fillId="0" borderId="0" xfId="0"/>
    <xf numFmtId="0" fontId="4" fillId="2" borderId="1" xfId="2" applyFill="1" applyBorder="1"/>
    <xf numFmtId="44" fontId="5" fillId="2" borderId="2" xfId="3" applyFont="1" applyFill="1" applyBorder="1" applyAlignment="1">
      <alignment horizontal="right"/>
    </xf>
    <xf numFmtId="0" fontId="4" fillId="2" borderId="2" xfId="2" applyFill="1" applyBorder="1"/>
    <xf numFmtId="0" fontId="6" fillId="2" borderId="2" xfId="2" applyFont="1" applyFill="1" applyBorder="1"/>
    <xf numFmtId="0" fontId="6" fillId="2" borderId="3" xfId="2" applyFont="1" applyFill="1" applyBorder="1"/>
    <xf numFmtId="0" fontId="7" fillId="0" borderId="0" xfId="0" applyFont="1"/>
    <xf numFmtId="0" fontId="4" fillId="2" borderId="4" xfId="2" applyFill="1" applyBorder="1"/>
    <xf numFmtId="44" fontId="7" fillId="0" borderId="0" xfId="0" applyNumberFormat="1" applyFont="1"/>
    <xf numFmtId="0" fontId="4" fillId="2" borderId="5" xfId="2" applyFill="1" applyBorder="1"/>
    <xf numFmtId="44" fontId="8" fillId="0" borderId="0" xfId="0" applyNumberFormat="1" applyFont="1"/>
    <xf numFmtId="0" fontId="9" fillId="0" borderId="0" xfId="0" applyFont="1"/>
    <xf numFmtId="0" fontId="10" fillId="0" borderId="0" xfId="0" applyFont="1"/>
    <xf numFmtId="44" fontId="3" fillId="0" borderId="0" xfId="1" applyFont="1"/>
    <xf numFmtId="0" fontId="11" fillId="0" borderId="0" xfId="2" applyFont="1"/>
    <xf numFmtId="0" fontId="4" fillId="2" borderId="3" xfId="2" applyFill="1" applyBorder="1"/>
    <xf numFmtId="44" fontId="11" fillId="0" borderId="0" xfId="1" applyFont="1"/>
    <xf numFmtId="44" fontId="12" fillId="0" borderId="0" xfId="3" applyFont="1" applyAlignment="1">
      <alignment horizontal="right"/>
    </xf>
    <xf numFmtId="0" fontId="12" fillId="0" borderId="0" xfId="2" applyFont="1"/>
    <xf numFmtId="14" fontId="13" fillId="0" borderId="0" xfId="2" applyNumberFormat="1" applyFont="1" applyAlignment="1">
      <alignment horizontal="left"/>
    </xf>
    <xf numFmtId="0" fontId="3" fillId="0" borderId="0" xfId="0" applyFont="1"/>
    <xf numFmtId="0" fontId="14" fillId="0" borderId="0" xfId="0" applyFont="1"/>
    <xf numFmtId="44" fontId="5" fillId="0" borderId="0" xfId="3" applyFont="1" applyAlignment="1">
      <alignment horizontal="right"/>
    </xf>
    <xf numFmtId="0" fontId="4" fillId="0" borderId="0" xfId="2"/>
    <xf numFmtId="0" fontId="15" fillId="0" borderId="0" xfId="2" applyFont="1"/>
    <xf numFmtId="44" fontId="15" fillId="0" borderId="0" xfId="3" applyFont="1" applyAlignment="1">
      <alignment horizontal="right"/>
    </xf>
    <xf numFmtId="0" fontId="6" fillId="0" borderId="0" xfId="2" applyFont="1"/>
    <xf numFmtId="44" fontId="11" fillId="0" borderId="0" xfId="3" applyFont="1" applyAlignment="1">
      <alignment horizontal="right"/>
    </xf>
    <xf numFmtId="0" fontId="5" fillId="0" borderId="0" xfId="2" applyFont="1" applyAlignment="1">
      <alignment horizontal="right"/>
    </xf>
    <xf numFmtId="44" fontId="0" fillId="0" borderId="0" xfId="0" applyNumberFormat="1"/>
    <xf numFmtId="44" fontId="11" fillId="0" borderId="0" xfId="3" applyFont="1" applyBorder="1" applyAlignment="1">
      <alignment horizontal="right"/>
    </xf>
    <xf numFmtId="14" fontId="16" fillId="0" borderId="0" xfId="2" applyNumberFormat="1" applyFont="1" applyAlignment="1">
      <alignment horizontal="left"/>
    </xf>
    <xf numFmtId="44" fontId="10" fillId="0" borderId="1" xfId="0" applyNumberFormat="1" applyFont="1" applyBorder="1"/>
    <xf numFmtId="0" fontId="0" fillId="0" borderId="2" xfId="0" applyBorder="1"/>
    <xf numFmtId="0" fontId="11" fillId="0" borderId="2" xfId="2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17" fillId="0" borderId="0" xfId="2" applyFont="1"/>
    <xf numFmtId="14" fontId="13" fillId="0" borderId="5" xfId="2" applyNumberFormat="1" applyFont="1" applyBorder="1" applyAlignment="1">
      <alignment horizontal="left"/>
    </xf>
    <xf numFmtId="44" fontId="7" fillId="0" borderId="4" xfId="0" applyNumberFormat="1" applyFont="1" applyBorder="1"/>
    <xf numFmtId="0" fontId="7" fillId="0" borderId="4" xfId="0" applyFont="1" applyBorder="1"/>
    <xf numFmtId="0" fontId="18" fillId="0" borderId="0" xfId="0" applyFont="1"/>
    <xf numFmtId="0" fontId="18" fillId="0" borderId="5" xfId="0" applyFont="1" applyBorder="1"/>
    <xf numFmtId="14" fontId="19" fillId="0" borderId="0" xfId="2" applyNumberFormat="1" applyFont="1" applyAlignment="1">
      <alignment horizontal="left"/>
    </xf>
    <xf numFmtId="0" fontId="3" fillId="0" borderId="6" xfId="0" applyFont="1" applyBorder="1" applyAlignment="1">
      <alignment horizontal="right"/>
    </xf>
    <xf numFmtId="0" fontId="0" fillId="0" borderId="7" xfId="0" applyBorder="1"/>
    <xf numFmtId="44" fontId="12" fillId="0" borderId="7" xfId="3" applyFont="1" applyBorder="1" applyAlignment="1">
      <alignment horizontal="right"/>
    </xf>
    <xf numFmtId="0" fontId="20" fillId="0" borderId="7" xfId="2" applyFont="1" applyBorder="1"/>
    <xf numFmtId="14" fontId="13" fillId="0" borderId="8" xfId="2" applyNumberFormat="1" applyFont="1" applyBorder="1" applyAlignment="1">
      <alignment horizontal="left"/>
    </xf>
    <xf numFmtId="44" fontId="4" fillId="0" borderId="0" xfId="3"/>
    <xf numFmtId="15" fontId="21" fillId="0" borderId="0" xfId="2" applyNumberFormat="1" applyFont="1" applyAlignment="1">
      <alignment horizontal="center"/>
    </xf>
    <xf numFmtId="0" fontId="22" fillId="0" borderId="0" xfId="2" applyFont="1" applyAlignment="1">
      <alignment horizontal="right"/>
    </xf>
    <xf numFmtId="0" fontId="12" fillId="0" borderId="0" xfId="2" applyFont="1" applyAlignment="1">
      <alignment horizontal="left"/>
    </xf>
    <xf numFmtId="0" fontId="23" fillId="0" borderId="0" xfId="2" applyFont="1"/>
    <xf numFmtId="0" fontId="4" fillId="2" borderId="6" xfId="2" applyFill="1" applyBorder="1"/>
    <xf numFmtId="0" fontId="4" fillId="2" borderId="7" xfId="2" applyFill="1" applyBorder="1"/>
    <xf numFmtId="0" fontId="4" fillId="2" borderId="8" xfId="2" applyFill="1" applyBorder="1"/>
    <xf numFmtId="0" fontId="24" fillId="0" borderId="8" xfId="2" applyFont="1" applyBorder="1" applyAlignment="1">
      <alignment horizontal="left"/>
    </xf>
    <xf numFmtId="0" fontId="25" fillId="0" borderId="7" xfId="2" applyFont="1" applyBorder="1" applyAlignment="1">
      <alignment horizontal="right"/>
    </xf>
    <xf numFmtId="0" fontId="25" fillId="0" borderId="7" xfId="2" applyFont="1" applyBorder="1" applyAlignment="1">
      <alignment horizontal="center"/>
    </xf>
    <xf numFmtId="0" fontId="26" fillId="0" borderId="7" xfId="2" applyFont="1" applyBorder="1" applyAlignment="1">
      <alignment horizontal="left"/>
    </xf>
    <xf numFmtId="0" fontId="25" fillId="0" borderId="7" xfId="2" applyFont="1" applyBorder="1" applyAlignment="1">
      <alignment horizontal="left"/>
    </xf>
    <xf numFmtId="0" fontId="25" fillId="0" borderId="6" xfId="2" applyFont="1" applyBorder="1" applyAlignment="1">
      <alignment horizontal="left"/>
    </xf>
    <xf numFmtId="0" fontId="25" fillId="0" borderId="5" xfId="2" applyFont="1" applyBorder="1" applyAlignment="1">
      <alignment horizontal="left"/>
    </xf>
    <xf numFmtId="0" fontId="25" fillId="0" borderId="0" xfId="2" applyFont="1" applyAlignment="1">
      <alignment horizontal="right"/>
    </xf>
    <xf numFmtId="0" fontId="25" fillId="0" borderId="0" xfId="2" applyFont="1" applyAlignment="1">
      <alignment horizontal="center"/>
    </xf>
    <xf numFmtId="0" fontId="25" fillId="0" borderId="0" xfId="2" applyFont="1" applyAlignment="1">
      <alignment horizontal="left"/>
    </xf>
    <xf numFmtId="0" fontId="25" fillId="0" borderId="4" xfId="2" applyFont="1" applyBorder="1" applyAlignment="1">
      <alignment horizontal="left"/>
    </xf>
    <xf numFmtId="0" fontId="25" fillId="0" borderId="5" xfId="2" applyFont="1" applyBorder="1" applyAlignment="1">
      <alignment horizontal="center"/>
    </xf>
    <xf numFmtId="0" fontId="25" fillId="0" borderId="4" xfId="2" applyFont="1" applyBorder="1" applyAlignment="1">
      <alignment horizontal="right"/>
    </xf>
    <xf numFmtId="14" fontId="25" fillId="0" borderId="4" xfId="2" applyNumberFormat="1" applyFont="1" applyBorder="1" applyAlignment="1">
      <alignment horizontal="right"/>
    </xf>
    <xf numFmtId="0" fontId="27" fillId="0" borderId="0" xfId="2" applyFont="1"/>
    <xf numFmtId="17" fontId="25" fillId="0" borderId="0" xfId="2" applyNumberFormat="1" applyFont="1" applyAlignment="1">
      <alignment horizontal="center"/>
    </xf>
    <xf numFmtId="44" fontId="25" fillId="0" borderId="0" xfId="3" applyFont="1" applyBorder="1" applyAlignment="1">
      <alignment horizontal="right"/>
    </xf>
    <xf numFmtId="1" fontId="25" fillId="0" borderId="0" xfId="2" applyNumberFormat="1" applyFont="1" applyAlignment="1">
      <alignment horizontal="right"/>
    </xf>
    <xf numFmtId="44" fontId="25" fillId="0" borderId="4" xfId="3" applyFont="1" applyBorder="1" applyAlignment="1">
      <alignment horizontal="right"/>
    </xf>
    <xf numFmtId="0" fontId="28" fillId="0" borderId="0" xfId="2" applyFont="1"/>
    <xf numFmtId="0" fontId="29" fillId="0" borderId="0" xfId="2" applyFont="1"/>
    <xf numFmtId="0" fontId="30" fillId="0" borderId="0" xfId="0" applyFont="1"/>
    <xf numFmtId="0" fontId="25" fillId="0" borderId="5" xfId="2" applyFont="1" applyBorder="1" applyAlignment="1">
      <alignment horizontal="right"/>
    </xf>
    <xf numFmtId="0" fontId="25" fillId="0" borderId="0" xfId="2" applyFont="1"/>
    <xf numFmtId="44" fontId="25" fillId="0" borderId="0" xfId="3" applyFont="1" applyBorder="1" applyAlignment="1">
      <alignment horizontal="center"/>
    </xf>
    <xf numFmtId="2" fontId="25" fillId="0" borderId="0" xfId="2" applyNumberFormat="1" applyFont="1" applyAlignment="1">
      <alignment horizontal="right"/>
    </xf>
    <xf numFmtId="2" fontId="25" fillId="0" borderId="4" xfId="2" applyNumberFormat="1" applyFont="1" applyBorder="1" applyAlignment="1">
      <alignment horizontal="right"/>
    </xf>
    <xf numFmtId="0" fontId="31" fillId="0" borderId="5" xfId="2" applyFont="1" applyBorder="1"/>
    <xf numFmtId="0" fontId="25" fillId="0" borderId="4" xfId="2" applyFont="1" applyBorder="1"/>
    <xf numFmtId="0" fontId="25" fillId="0" borderId="3" xfId="2" applyFont="1" applyBorder="1" applyAlignment="1">
      <alignment horizontal="right"/>
    </xf>
    <xf numFmtId="0" fontId="25" fillId="0" borderId="2" xfId="2" applyFont="1" applyBorder="1"/>
    <xf numFmtId="17" fontId="25" fillId="0" borderId="2" xfId="2" applyNumberFormat="1" applyFont="1" applyBorder="1" applyAlignment="1">
      <alignment horizontal="center"/>
    </xf>
    <xf numFmtId="44" fontId="25" fillId="0" borderId="2" xfId="3" applyFont="1" applyBorder="1" applyAlignment="1">
      <alignment horizontal="right"/>
    </xf>
    <xf numFmtId="1" fontId="25" fillId="0" borderId="2" xfId="2" applyNumberFormat="1" applyFont="1" applyBorder="1" applyAlignment="1">
      <alignment horizontal="right"/>
    </xf>
    <xf numFmtId="44" fontId="25" fillId="0" borderId="1" xfId="3" applyFont="1" applyBorder="1" applyAlignment="1">
      <alignment horizontal="right"/>
    </xf>
    <xf numFmtId="0" fontId="0" fillId="0" borderId="8" xfId="0" applyBorder="1"/>
    <xf numFmtId="0" fontId="0" fillId="0" borderId="6" xfId="0" applyBorder="1"/>
    <xf numFmtId="0" fontId="0" fillId="0" borderId="5" xfId="0" applyBorder="1"/>
    <xf numFmtId="0" fontId="3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3" fillId="0" borderId="0" xfId="0" applyNumberFormat="1" applyFont="1"/>
    <xf numFmtId="0" fontId="30" fillId="0" borderId="0" xfId="0" applyFont="1" applyAlignment="1">
      <alignment horizontal="righ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right"/>
    </xf>
    <xf numFmtId="44" fontId="33" fillId="0" borderId="4" xfId="0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2" fontId="35" fillId="3" borderId="8" xfId="2" applyNumberFormat="1" applyFont="1" applyFill="1" applyBorder="1" applyAlignment="1">
      <alignment horizontal="right"/>
    </xf>
    <xf numFmtId="2" fontId="35" fillId="3" borderId="7" xfId="2" applyNumberFormat="1" applyFont="1" applyFill="1" applyBorder="1" applyAlignment="1">
      <alignment horizontal="right"/>
    </xf>
    <xf numFmtId="2" fontId="35" fillId="3" borderId="6" xfId="2" applyNumberFormat="1" applyFont="1" applyFill="1" applyBorder="1" applyAlignment="1">
      <alignment horizontal="right"/>
    </xf>
    <xf numFmtId="0" fontId="36" fillId="3" borderId="5" xfId="2" applyFont="1" applyFill="1" applyBorder="1" applyAlignment="1">
      <alignment horizontal="right"/>
    </xf>
    <xf numFmtId="0" fontId="37" fillId="0" borderId="8" xfId="2" applyFont="1" applyBorder="1" applyAlignment="1">
      <alignment horizontal="left"/>
    </xf>
    <xf numFmtId="0" fontId="38" fillId="0" borderId="7" xfId="2" applyFont="1" applyBorder="1" applyAlignment="1">
      <alignment horizontal="left"/>
    </xf>
    <xf numFmtId="15" fontId="39" fillId="0" borderId="6" xfId="2" applyNumberFormat="1" applyFont="1" applyBorder="1" applyAlignment="1">
      <alignment horizontal="center"/>
    </xf>
    <xf numFmtId="0" fontId="11" fillId="3" borderId="9" xfId="2" applyFont="1" applyFill="1" applyBorder="1"/>
    <xf numFmtId="0" fontId="11" fillId="0" borderId="7" xfId="2" applyFont="1" applyBorder="1"/>
    <xf numFmtId="0" fontId="13" fillId="0" borderId="7" xfId="2" applyFont="1" applyBorder="1"/>
    <xf numFmtId="0" fontId="40" fillId="0" borderId="7" xfId="2" applyFont="1" applyBorder="1" applyAlignment="1">
      <alignment horizontal="right"/>
    </xf>
    <xf numFmtId="0" fontId="36" fillId="3" borderId="4" xfId="2" applyFont="1" applyFill="1" applyBorder="1" applyAlignment="1">
      <alignment horizontal="right"/>
    </xf>
    <xf numFmtId="0" fontId="41" fillId="3" borderId="5" xfId="2" applyFont="1" applyFill="1" applyBorder="1" applyAlignment="1">
      <alignment horizontal="right"/>
    </xf>
    <xf numFmtId="0" fontId="11" fillId="0" borderId="5" xfId="2" applyFont="1" applyBorder="1" applyAlignment="1">
      <alignment horizontal="left"/>
    </xf>
    <xf numFmtId="2" fontId="11" fillId="0" borderId="4" xfId="2" applyNumberFormat="1" applyFont="1" applyBorder="1" applyAlignment="1">
      <alignment horizontal="right"/>
    </xf>
    <xf numFmtId="0" fontId="11" fillId="3" borderId="0" xfId="2" applyFont="1" applyFill="1"/>
    <xf numFmtId="0" fontId="11" fillId="0" borderId="5" xfId="2" applyFont="1" applyBorder="1"/>
    <xf numFmtId="0" fontId="13" fillId="0" borderId="0" xfId="2" applyFont="1"/>
    <xf numFmtId="0" fontId="11" fillId="0" borderId="4" xfId="2" applyFont="1" applyBorder="1" applyAlignment="1">
      <alignment horizontal="center"/>
    </xf>
    <xf numFmtId="0" fontId="41" fillId="3" borderId="4" xfId="2" applyFont="1" applyFill="1" applyBorder="1" applyAlignment="1">
      <alignment horizontal="right"/>
    </xf>
    <xf numFmtId="164" fontId="42" fillId="3" borderId="5" xfId="3" applyNumberFormat="1" applyFont="1" applyFill="1" applyBorder="1" applyAlignment="1">
      <alignment horizontal="right"/>
    </xf>
    <xf numFmtId="0" fontId="39" fillId="0" borderId="5" xfId="2" applyFont="1" applyBorder="1" applyAlignment="1">
      <alignment horizontal="left"/>
    </xf>
    <xf numFmtId="0" fontId="43" fillId="0" borderId="0" xfId="2" applyFont="1"/>
    <xf numFmtId="44" fontId="11" fillId="0" borderId="4" xfId="3" applyFont="1" applyBorder="1" applyAlignment="1">
      <alignment horizontal="right"/>
    </xf>
    <xf numFmtId="0" fontId="44" fillId="0" borderId="5" xfId="2" applyFont="1" applyBorder="1" applyAlignment="1">
      <alignment horizontal="left"/>
    </xf>
    <xf numFmtId="164" fontId="42" fillId="3" borderId="4" xfId="3" applyNumberFormat="1" applyFont="1" applyFill="1" applyBorder="1" applyAlignment="1">
      <alignment horizontal="right"/>
    </xf>
    <xf numFmtId="2" fontId="42" fillId="3" borderId="5" xfId="2" applyNumberFormat="1" applyFont="1" applyFill="1" applyBorder="1" applyAlignment="1">
      <alignment horizontal="right"/>
    </xf>
    <xf numFmtId="0" fontId="45" fillId="0" borderId="5" xfId="2" applyFont="1" applyBorder="1" applyAlignment="1">
      <alignment horizontal="left"/>
    </xf>
    <xf numFmtId="164" fontId="11" fillId="3" borderId="0" xfId="3" applyNumberFormat="1" applyFont="1" applyFill="1" applyBorder="1"/>
    <xf numFmtId="2" fontId="42" fillId="3" borderId="4" xfId="2" applyNumberFormat="1" applyFont="1" applyFill="1" applyBorder="1" applyAlignment="1">
      <alignment horizontal="right"/>
    </xf>
    <xf numFmtId="2" fontId="39" fillId="3" borderId="5" xfId="2" applyNumberFormat="1" applyFont="1" applyFill="1" applyBorder="1" applyAlignment="1">
      <alignment horizontal="right"/>
    </xf>
    <xf numFmtId="0" fontId="46" fillId="0" borderId="0" xfId="2" applyFont="1"/>
    <xf numFmtId="164" fontId="46" fillId="3" borderId="0" xfId="3" applyNumberFormat="1" applyFont="1" applyFill="1" applyBorder="1"/>
    <xf numFmtId="44" fontId="47" fillId="0" borderId="5" xfId="3" applyFont="1" applyBorder="1" applyAlignment="1">
      <alignment horizontal="left"/>
    </xf>
    <xf numFmtId="0" fontId="11" fillId="0" borderId="0" xfId="2" applyFont="1" applyAlignment="1">
      <alignment horizontal="left"/>
    </xf>
    <xf numFmtId="0" fontId="46" fillId="0" borderId="4" xfId="2" applyFont="1" applyBorder="1" applyAlignment="1">
      <alignment horizontal="center"/>
    </xf>
    <xf numFmtId="2" fontId="39" fillId="3" borderId="4" xfId="2" applyNumberFormat="1" applyFont="1" applyFill="1" applyBorder="1" applyAlignment="1">
      <alignment horizontal="right"/>
    </xf>
    <xf numFmtId="44" fontId="11" fillId="0" borderId="5" xfId="3" applyFont="1" applyBorder="1" applyAlignment="1">
      <alignment horizontal="center"/>
    </xf>
    <xf numFmtId="0" fontId="41" fillId="3" borderId="5" xfId="2" applyFont="1" applyFill="1" applyBorder="1" applyAlignment="1">
      <alignment horizontal="right" vertical="center"/>
    </xf>
    <xf numFmtId="0" fontId="49" fillId="0" borderId="5" xfId="2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44" fontId="51" fillId="0" borderId="4" xfId="3" applyFont="1" applyBorder="1" applyAlignment="1">
      <alignment horizontal="right" vertical="center"/>
    </xf>
    <xf numFmtId="0" fontId="49" fillId="0" borderId="5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51" fillId="0" borderId="4" xfId="2" applyFont="1" applyBorder="1" applyAlignment="1">
      <alignment horizontal="right" vertical="center"/>
    </xf>
    <xf numFmtId="0" fontId="41" fillId="3" borderId="4" xfId="2" applyFont="1" applyFill="1" applyBorder="1" applyAlignment="1">
      <alignment horizontal="right" vertical="center"/>
    </xf>
    <xf numFmtId="0" fontId="11" fillId="0" borderId="5" xfId="2" applyFont="1" applyBorder="1" applyAlignment="1">
      <alignment horizontal="center"/>
    </xf>
    <xf numFmtId="0" fontId="13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35" fillId="3" borderId="5" xfId="2" applyFont="1" applyFill="1" applyBorder="1" applyAlignment="1">
      <alignment horizontal="right"/>
    </xf>
    <xf numFmtId="0" fontId="45" fillId="0" borderId="0" xfId="2" applyFont="1"/>
    <xf numFmtId="44" fontId="45" fillId="0" borderId="4" xfId="3" applyFont="1" applyBorder="1"/>
    <xf numFmtId="0" fontId="45" fillId="3" borderId="0" xfId="2" applyFont="1" applyFill="1"/>
    <xf numFmtId="0" fontId="45" fillId="0" borderId="4" xfId="2" applyFont="1" applyBorder="1"/>
    <xf numFmtId="0" fontId="35" fillId="3" borderId="4" xfId="2" applyFont="1" applyFill="1" applyBorder="1" applyAlignment="1">
      <alignment horizontal="right"/>
    </xf>
    <xf numFmtId="0" fontId="52" fillId="3" borderId="5" xfId="2" applyFont="1" applyFill="1" applyBorder="1" applyAlignment="1">
      <alignment horizontal="right"/>
    </xf>
    <xf numFmtId="0" fontId="45" fillId="0" borderId="0" xfId="2" applyFont="1" applyAlignment="1">
      <alignment horizontal="left"/>
    </xf>
    <xf numFmtId="0" fontId="52" fillId="3" borderId="4" xfId="2" applyFont="1" applyFill="1" applyBorder="1" applyAlignment="1">
      <alignment horizontal="right"/>
    </xf>
    <xf numFmtId="14" fontId="53" fillId="0" borderId="0" xfId="2" applyNumberFormat="1" applyFont="1" applyAlignment="1">
      <alignment horizontal="center"/>
    </xf>
    <xf numFmtId="14" fontId="16" fillId="0" borderId="0" xfId="2" applyNumberFormat="1" applyFont="1" applyAlignment="1">
      <alignment horizontal="center"/>
    </xf>
    <xf numFmtId="2" fontId="35" fillId="3" borderId="4" xfId="2" applyNumberFormat="1" applyFont="1" applyFill="1" applyBorder="1" applyAlignment="1">
      <alignment horizontal="right"/>
    </xf>
    <xf numFmtId="2" fontId="35" fillId="3" borderId="5" xfId="2" applyNumberFormat="1" applyFont="1" applyFill="1" applyBorder="1"/>
    <xf numFmtId="0" fontId="11" fillId="0" borderId="0" xfId="2" applyFont="1" applyAlignment="1">
      <alignment horizontal="right"/>
    </xf>
    <xf numFmtId="44" fontId="11" fillId="0" borderId="4" xfId="3" applyFont="1" applyBorder="1"/>
    <xf numFmtId="2" fontId="11" fillId="0" borderId="0" xfId="2" applyNumberFormat="1" applyFont="1"/>
    <xf numFmtId="2" fontId="35" fillId="3" borderId="4" xfId="2" applyNumberFormat="1" applyFont="1" applyFill="1" applyBorder="1"/>
    <xf numFmtId="0" fontId="11" fillId="0" borderId="3" xfId="2" applyFont="1" applyBorder="1" applyAlignment="1">
      <alignment horizontal="center"/>
    </xf>
    <xf numFmtId="0" fontId="13" fillId="0" borderId="2" xfId="2" applyFont="1" applyBorder="1" applyAlignment="1">
      <alignment horizontal="left"/>
    </xf>
    <xf numFmtId="0" fontId="13" fillId="0" borderId="2" xfId="2" applyFont="1" applyBorder="1"/>
    <xf numFmtId="44" fontId="11" fillId="0" borderId="1" xfId="3" applyFont="1" applyBorder="1" applyAlignment="1">
      <alignment horizontal="right"/>
    </xf>
    <xf numFmtId="0" fontId="11" fillId="0" borderId="3" xfId="2" applyFont="1" applyBorder="1"/>
    <xf numFmtId="0" fontId="11" fillId="0" borderId="2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1" fillId="0" borderId="2" xfId="2" applyFont="1" applyBorder="1"/>
    <xf numFmtId="0" fontId="11" fillId="0" borderId="1" xfId="2" applyFont="1" applyBorder="1" applyAlignment="1">
      <alignment horizontal="center"/>
    </xf>
    <xf numFmtId="2" fontId="35" fillId="3" borderId="3" xfId="2" applyNumberFormat="1" applyFont="1" applyFill="1" applyBorder="1" applyAlignment="1">
      <alignment horizontal="right"/>
    </xf>
    <xf numFmtId="2" fontId="35" fillId="3" borderId="2" xfId="2" applyNumberFormat="1" applyFont="1" applyFill="1" applyBorder="1" applyAlignment="1">
      <alignment horizontal="right"/>
    </xf>
    <xf numFmtId="2" fontId="35" fillId="3" borderId="1" xfId="2" applyNumberFormat="1" applyFont="1" applyFill="1" applyBorder="1" applyAlignment="1">
      <alignment horizontal="right"/>
    </xf>
    <xf numFmtId="2" fontId="35" fillId="3" borderId="5" xfId="2" applyNumberFormat="1" applyFont="1" applyFill="1" applyBorder="1" applyAlignment="1">
      <alignment horizontal="right"/>
    </xf>
    <xf numFmtId="2" fontId="35" fillId="3" borderId="0" xfId="2" applyNumberFormat="1" applyFont="1" applyFill="1" applyAlignment="1">
      <alignment horizontal="right"/>
    </xf>
    <xf numFmtId="0" fontId="2" fillId="0" borderId="0" xfId="0" applyFont="1"/>
    <xf numFmtId="0" fontId="57" fillId="0" borderId="0" xfId="0" applyFont="1"/>
    <xf numFmtId="0" fontId="54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5" fillId="3" borderId="7" xfId="2" applyFont="1" applyFill="1" applyBorder="1" applyAlignment="1">
      <alignment horizontal="right"/>
    </xf>
    <xf numFmtId="0" fontId="35" fillId="3" borderId="6" xfId="2" applyFont="1" applyFill="1" applyBorder="1" applyAlignment="1">
      <alignment horizontal="right"/>
    </xf>
    <xf numFmtId="0" fontId="1" fillId="0" borderId="0" xfId="0" applyFont="1"/>
    <xf numFmtId="0" fontId="11" fillId="0" borderId="7" xfId="2" applyFont="1" applyBorder="1" applyAlignment="1">
      <alignment horizontal="left"/>
    </xf>
    <xf numFmtId="2" fontId="11" fillId="0" borderId="6" xfId="2" applyNumberFormat="1" applyFont="1" applyBorder="1" applyAlignment="1">
      <alignment horizontal="right"/>
    </xf>
    <xf numFmtId="0" fontId="11" fillId="0" borderId="8" xfId="2" applyFont="1" applyBorder="1" applyAlignment="1">
      <alignment horizontal="left"/>
    </xf>
    <xf numFmtId="0" fontId="41" fillId="3" borderId="0" xfId="2" applyFont="1" applyFill="1" applyAlignment="1">
      <alignment horizontal="right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left"/>
    </xf>
    <xf numFmtId="0" fontId="37" fillId="0" borderId="0" xfId="2" applyFont="1" applyAlignment="1">
      <alignment horizontal="left"/>
    </xf>
    <xf numFmtId="0" fontId="38" fillId="0" borderId="0" xfId="2" applyFont="1" applyAlignment="1">
      <alignment horizontal="left"/>
    </xf>
    <xf numFmtId="0" fontId="20" fillId="0" borderId="4" xfId="2" applyFont="1" applyBorder="1" applyAlignment="1">
      <alignment horizontal="left"/>
    </xf>
    <xf numFmtId="0" fontId="11" fillId="3" borderId="10" xfId="2" applyFont="1" applyFill="1" applyBorder="1"/>
    <xf numFmtId="0" fontId="58" fillId="0" borderId="0" xfId="2" applyFont="1" applyAlignment="1">
      <alignment horizontal="left"/>
    </xf>
    <xf numFmtId="0" fontId="35" fillId="3" borderId="0" xfId="2" applyFont="1" applyFill="1" applyAlignment="1">
      <alignment horizontal="right"/>
    </xf>
    <xf numFmtId="0" fontId="59" fillId="0" borderId="5" xfId="2" applyFont="1" applyBorder="1" applyAlignment="1">
      <alignment horizontal="left"/>
    </xf>
    <xf numFmtId="0" fontId="59" fillId="0" borderId="0" xfId="2" applyFont="1" applyAlignment="1">
      <alignment horizontal="left"/>
    </xf>
    <xf numFmtId="0" fontId="59" fillId="0" borderId="4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60" fillId="0" borderId="0" xfId="2" applyFont="1"/>
    <xf numFmtId="0" fontId="17" fillId="0" borderId="0" xfId="2" applyFont="1" applyAlignment="1">
      <alignment horizontal="right"/>
    </xf>
    <xf numFmtId="0" fontId="61" fillId="0" borderId="0" xfId="2" applyFont="1"/>
    <xf numFmtId="0" fontId="39" fillId="0" borderId="0" xfId="2" applyFont="1" applyAlignment="1">
      <alignment horizontal="left"/>
    </xf>
    <xf numFmtId="15" fontId="46" fillId="0" borderId="0" xfId="2" applyNumberFormat="1" applyFont="1" applyAlignment="1">
      <alignment horizontal="left"/>
    </xf>
    <xf numFmtId="164" fontId="42" fillId="3" borderId="0" xfId="3" applyNumberFormat="1" applyFont="1" applyFill="1" applyAlignment="1">
      <alignment horizontal="right"/>
    </xf>
    <xf numFmtId="0" fontId="40" fillId="0" borderId="0" xfId="2" applyFont="1" applyAlignment="1">
      <alignment horizontal="left"/>
    </xf>
    <xf numFmtId="0" fontId="39" fillId="0" borderId="4" xfId="2" applyFont="1" applyBorder="1" applyAlignment="1">
      <alignment horizontal="left"/>
    </xf>
    <xf numFmtId="0" fontId="51" fillId="0" borderId="0" xfId="2" applyFont="1"/>
    <xf numFmtId="164" fontId="11" fillId="3" borderId="0" xfId="3" applyNumberFormat="1" applyFont="1" applyFill="1"/>
    <xf numFmtId="2" fontId="42" fillId="3" borderId="0" xfId="2" applyNumberFormat="1" applyFont="1" applyFill="1" applyAlignment="1">
      <alignment horizontal="right"/>
    </xf>
    <xf numFmtId="0" fontId="45" fillId="0" borderId="4" xfId="2" applyFont="1" applyBorder="1" applyAlignment="1">
      <alignment horizontal="left"/>
    </xf>
    <xf numFmtId="0" fontId="40" fillId="0" borderId="0" xfId="2" applyFont="1"/>
    <xf numFmtId="0" fontId="51" fillId="0" borderId="0" xfId="2" applyFont="1" applyAlignment="1">
      <alignment horizontal="right"/>
    </xf>
    <xf numFmtId="0" fontId="63" fillId="0" borderId="0" xfId="2" applyFont="1"/>
    <xf numFmtId="0" fontId="1" fillId="0" borderId="4" xfId="0" applyFont="1" applyBorder="1"/>
    <xf numFmtId="0" fontId="43" fillId="0" borderId="0" xfId="2" applyFont="1" applyAlignment="1">
      <alignment horizontal="left"/>
    </xf>
    <xf numFmtId="2" fontId="45" fillId="0" borderId="0" xfId="2" applyNumberFormat="1" applyFont="1"/>
    <xf numFmtId="0" fontId="65" fillId="0" borderId="0" xfId="2" applyFont="1"/>
    <xf numFmtId="164" fontId="46" fillId="3" borderId="0" xfId="3" applyNumberFormat="1" applyFont="1" applyFill="1"/>
    <xf numFmtId="14" fontId="47" fillId="0" borderId="0" xfId="2" applyNumberFormat="1" applyFont="1" applyAlignment="1">
      <alignment horizontal="left"/>
    </xf>
    <xf numFmtId="0" fontId="66" fillId="0" borderId="0" xfId="2" applyFont="1"/>
    <xf numFmtId="2" fontId="39" fillId="3" borderId="0" xfId="2" applyNumberFormat="1" applyFont="1" applyFill="1" applyAlignment="1">
      <alignment horizontal="right"/>
    </xf>
    <xf numFmtId="0" fontId="56" fillId="0" borderId="0" xfId="2" applyFont="1"/>
    <xf numFmtId="0" fontId="45" fillId="0" borderId="0" xfId="2" applyFont="1" applyAlignment="1">
      <alignment horizontal="right"/>
    </xf>
    <xf numFmtId="2" fontId="67" fillId="4" borderId="11" xfId="2" applyNumberFormat="1" applyFont="1" applyFill="1" applyBorder="1" applyAlignment="1">
      <alignment horizontal="right"/>
    </xf>
    <xf numFmtId="0" fontId="49" fillId="0" borderId="0" xfId="2" applyFont="1" applyAlignment="1">
      <alignment horizontal="left" vertical="center"/>
    </xf>
    <xf numFmtId="0" fontId="13" fillId="0" borderId="5" xfId="2" applyFont="1" applyBorder="1" applyAlignment="1">
      <alignment horizontal="center"/>
    </xf>
    <xf numFmtId="0" fontId="49" fillId="0" borderId="0" xfId="2" applyFont="1" applyAlignment="1">
      <alignment vertical="center"/>
    </xf>
    <xf numFmtId="0" fontId="41" fillId="3" borderId="0" xfId="2" applyFont="1" applyFill="1" applyAlignment="1">
      <alignment horizontal="right" vertical="center"/>
    </xf>
    <xf numFmtId="0" fontId="49" fillId="0" borderId="4" xfId="2" applyFont="1" applyBorder="1" applyAlignment="1">
      <alignment horizontal="left" vertical="center"/>
    </xf>
    <xf numFmtId="0" fontId="11" fillId="3" borderId="0" xfId="2" applyFont="1" applyFill="1" applyAlignment="1">
      <alignment vertical="center"/>
    </xf>
    <xf numFmtId="0" fontId="53" fillId="0" borderId="0" xfId="2" applyFont="1" applyAlignment="1">
      <alignment horizontal="right"/>
    </xf>
    <xf numFmtId="2" fontId="68" fillId="0" borderId="0" xfId="2" applyNumberFormat="1" applyFont="1"/>
    <xf numFmtId="0" fontId="45" fillId="0" borderId="0" xfId="2" applyFont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3" borderId="0" xfId="2" applyFont="1" applyFill="1"/>
    <xf numFmtId="0" fontId="69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13" fillId="0" borderId="4" xfId="2" applyFont="1" applyBorder="1" applyAlignment="1">
      <alignment horizontal="right"/>
    </xf>
    <xf numFmtId="0" fontId="52" fillId="3" borderId="0" xfId="2" applyFont="1" applyFill="1" applyAlignment="1">
      <alignment horizontal="right"/>
    </xf>
    <xf numFmtId="0" fontId="53" fillId="0" borderId="0" xfId="2" applyFont="1" applyAlignment="1">
      <alignment horizontal="center"/>
    </xf>
    <xf numFmtId="2" fontId="53" fillId="0" borderId="0" xfId="2" applyNumberFormat="1" applyFont="1"/>
    <xf numFmtId="0" fontId="53" fillId="0" borderId="0" xfId="2" applyFont="1"/>
    <xf numFmtId="14" fontId="70" fillId="0" borderId="0" xfId="2" applyNumberFormat="1" applyFont="1" applyAlignment="1">
      <alignment horizontal="center"/>
    </xf>
    <xf numFmtId="0" fontId="71" fillId="0" borderId="0" xfId="0" applyFont="1"/>
    <xf numFmtId="2" fontId="17" fillId="0" borderId="0" xfId="2" applyNumberFormat="1" applyFont="1" applyAlignment="1">
      <alignment horizontal="right"/>
    </xf>
    <xf numFmtId="2" fontId="17" fillId="0" borderId="0" xfId="2" applyNumberFormat="1" applyFont="1"/>
    <xf numFmtId="0" fontId="11" fillId="0" borderId="2" xfId="2" applyFont="1" applyBorder="1" applyAlignment="1">
      <alignment horizontal="left"/>
    </xf>
    <xf numFmtId="0" fontId="11" fillId="0" borderId="3" xfId="2" applyFont="1" applyBorder="1" applyAlignment="1">
      <alignment horizontal="left"/>
    </xf>
    <xf numFmtId="0" fontId="71" fillId="0" borderId="2" xfId="0" applyFont="1" applyBorder="1"/>
    <xf numFmtId="0" fontId="11" fillId="0" borderId="1" xfId="2" applyFont="1" applyBorder="1" applyAlignment="1">
      <alignment horizontal="left"/>
    </xf>
    <xf numFmtId="0" fontId="35" fillId="3" borderId="1" xfId="2" applyFont="1" applyFill="1" applyBorder="1" applyAlignment="1">
      <alignment horizontal="right"/>
    </xf>
    <xf numFmtId="44" fontId="11" fillId="0" borderId="0" xfId="3" applyFont="1"/>
    <xf numFmtId="0" fontId="72" fillId="0" borderId="0" xfId="0" applyFont="1"/>
    <xf numFmtId="0" fontId="73" fillId="0" borderId="0" xfId="4"/>
    <xf numFmtId="44" fontId="48" fillId="0" borderId="0" xfId="2" applyNumberFormat="1" applyFont="1" applyAlignment="1">
      <alignment horizontal="right" vertical="center"/>
    </xf>
    <xf numFmtId="44" fontId="64" fillId="0" borderId="0" xfId="2" applyNumberFormat="1" applyFont="1" applyAlignment="1">
      <alignment horizontal="right" vertical="center"/>
    </xf>
    <xf numFmtId="0" fontId="74" fillId="0" borderId="0" xfId="2" applyFont="1"/>
    <xf numFmtId="0" fontId="75" fillId="5" borderId="5" xfId="2" applyFont="1" applyFill="1" applyBorder="1" applyAlignment="1">
      <alignment horizontal="left"/>
    </xf>
    <xf numFmtId="44" fontId="48" fillId="5" borderId="4" xfId="3" applyFont="1" applyFill="1" applyBorder="1" applyAlignment="1">
      <alignment horizontal="right"/>
    </xf>
    <xf numFmtId="0" fontId="54" fillId="0" borderId="8" xfId="0" applyFont="1" applyBorder="1" applyAlignment="1">
      <alignment horizontal="left" vertical="center"/>
    </xf>
    <xf numFmtId="0" fontId="11" fillId="0" borderId="0" xfId="0" applyFont="1"/>
    <xf numFmtId="44" fontId="11" fillId="0" borderId="4" xfId="3" applyFont="1" applyBorder="1" applyAlignment="1">
      <alignment horizontal="center"/>
    </xf>
    <xf numFmtId="0" fontId="11" fillId="0" borderId="0" xfId="0" applyFont="1" applyAlignment="1">
      <alignment horizontal="right"/>
    </xf>
    <xf numFmtId="0" fontId="36" fillId="3" borderId="0" xfId="2" applyFont="1" applyFill="1" applyAlignment="1">
      <alignment horizontal="right"/>
    </xf>
    <xf numFmtId="0" fontId="3" fillId="0" borderId="8" xfId="0" applyFont="1" applyBorder="1"/>
    <xf numFmtId="0" fontId="3" fillId="0" borderId="5" xfId="0" applyFont="1" applyBorder="1"/>
    <xf numFmtId="15" fontId="56" fillId="0" borderId="0" xfId="2" applyNumberFormat="1" applyFont="1" applyAlignment="1">
      <alignment horizontal="left"/>
    </xf>
    <xf numFmtId="0" fontId="76" fillId="5" borderId="0" xfId="2" applyFont="1" applyFill="1"/>
    <xf numFmtId="0" fontId="48" fillId="5" borderId="0" xfId="2" applyFont="1" applyFill="1"/>
    <xf numFmtId="0" fontId="50" fillId="3" borderId="0" xfId="2" applyFont="1" applyFill="1" applyAlignment="1">
      <alignment vertical="center"/>
    </xf>
    <xf numFmtId="2" fontId="13" fillId="0" borderId="0" xfId="2" applyNumberFormat="1" applyFont="1" applyAlignment="1">
      <alignment horizontal="left"/>
    </xf>
    <xf numFmtId="2" fontId="11" fillId="3" borderId="0" xfId="2" applyNumberFormat="1" applyFont="1" applyFill="1"/>
  </cellXfs>
  <cellStyles count="5">
    <cellStyle name="Currency" xfId="1" builtinId="4"/>
    <cellStyle name="Currency 2" xfId="3" xr:uid="{4202F6D2-ADF3-43A4-AC50-ACE91403237B}"/>
    <cellStyle name="Hyperlink" xfId="4" builtinId="8"/>
    <cellStyle name="Normal" xfId="0" builtinId="0"/>
    <cellStyle name="Normal 2" xfId="2" xr:uid="{FE572E1C-2E26-4D61-A99F-221AB8613920}"/>
  </cellStyles>
  <dxfs count="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theme="5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70</xdr:row>
      <xdr:rowOff>106680</xdr:rowOff>
    </xdr:to>
    <xdr:sp macro="" textlink="">
      <xdr:nvSpPr>
        <xdr:cNvPr id="2" name="AutoShape 1" descr="data:image/png;base64,iVBORw0KGgoAAAANSUhEUgAAAcAAAAAyCAYAAADLCAvVAAAgAElEQVR4nOy993cVR7b3zX/xrOfeO+MhKJCDCBICCZSIIjiQgzGYnEwyNmAwBgw2NgaDbcBgY5MROUeRc0ZkBAiEcjixc/fn/aG6W0cHYTPPnZm1Xi82qzlHfbqrq6q797e+u3btXU1CRkJFwcIA0O1NA8sAFVDQKnZigmV/VUE1LVRMDALo+DFNHQtxiArI9maagKEDfiwC6JgogGWBaYGFhkUQVBV0MFS7DF1DQ0cFgoAXkwCaqICpYFg6OiZBZFR0NPvaqIBugKUAAbCCYLdURiGIjIUumuVXwQQw0U1F7LcQFTPBECXgwxRlOw0EDEwUDCT7kph2VxnOeTIyChYS6EGQddG3ljgMw95U0b8afvymT9wLpywLFCCI5l47iE4QDY0gGkFkZHQUMANgBrDQMCzTvU9oYBiiHLeehum249ViYpl6xadl2M+A/QlomuYebVlWpc/Q/YZhYJqmu88wjErn67pe6bfQY0O/O39blvXSdQzDcPepqvrKejm/OZ/OeaHHhZbt1M3ZH37d0Do67QqtS2j9Q/eF9l1oX4SfH/pbeFuc+jh9UpWE9oVTP3Fy5ftpGlrF35YRXswbeSN/Kammo6KjYzjK3UAoTfvZF3go/jd0GV23X6RKIAA6KhqSAA/7d9MSoKU4h1q6DUiKfY59rqqB7gPTC4bkKmZFr7iMBcgG+DCQHZQ2VHRDALeFialKoGugqAJQVE2UZ/rACIDqw0BDQcFQfWBooJuiIqZAG9VSMMQOB5mxAAUTxemjkDqZWBiYblssAyzV/gRUTFR0G1QF+KGDaomBgQAiMHUDCx2VgD0cAV0Rx+qaKEdH1FVTdDTEwAM0LDQUTHGfDAm0AAZaBcA64xfLHtBYhijUfD0ADAXBSgrTMl5S0qEgFq7cQ49xznGODwWIcGUdquDDgdA519lfFQArivLSPsMwXCCQZbnS/vD6OOKcHwog4QAXeo3w64XWpyrgDgc4R3Rdd893+isYDLp/vwqQDcOo1Je6rqNpWljbTHRNqfTpbm8A8I38xaUahgmmYFOmpWDZSt7CJiY2KDga3QAkDALIaGjuuyKORSh6U3NZh24ret1hbZpQ4pYVgrOmBCVPwJ8LZilBuQTVFDAUVLUKJqQ7hMl0mZNuK3Y0QFLBXwqeYigtgbISCJSAWg5yOfjLXVaH1wd+P0gBUbClY5gyQWQUQpW9LZYNBDbYqXaVxG8IympU7HWZog2IumEXoYqiZTSCCLaMKTBfxUQiSJBAxbl2HymmjIVWwRidEYTDxB1GaQGmhoRO0D5MU8BU7PIsAbRie1nJvyyiH6SgH+dmG7r6Uv+Egl04y3PYX6iSNk2zElhCZUXvnAsvszHTNCsBmCOhx0mSVCUjCt2naVqVZYS2IRSgQ9uoqqp7TGhbnHoFAgH3WAesHEAKb0t4f2maViXYOlLVwCIUgKs6pyoGKK5RAXaWqbsM0L3Hb+SN/IWlmqAupmAnaBjo9j9LmNAcMXHZgmaZKOiCgeiAUmFpc5mO6u6wsUsFSxaIpdmmRctE14J4793gwISRZH07G+Q810TqsKpK9lQTG2BtELRADWgQ0MDrpfTXHzg2rD+/vduNjWNGQGkux1YtZctH45BOnxPnlXo5M/NzjkyZQvDpQwzLAS7Bh1VHueuGQ/NEHxk2ANhszK2bid0uRZgeMTFM0FWrAikt29yriE5U0JBRMe3RhoFgmTISEn4xUNAgKGk2HKuoit9ljCjgjCmwu1Sxb5WFaZtIzRBQxGblTh11ZEP5UwIYygo0VdyA8rISsm7dwOctdxWraZou0wKqBKiqzJYO+7IsC03TKC4uJj8/3y1XUZRKCjtc+YcDyqvEuY5hGMiyXCX4OluoFBcXc//+fR4+fEh2djZZWVn4/X73uuHMLlTC2WA4SwytkyPhZmFHNE3D7/e7ddqzZw8nTpx4iamGmmid35zrOEAcemww4KOySdvk+bOnvMh9xhsAfCN/dalmGPaLZitIHcNma7b9MWh/1QTuCNomTGemYw2zQDHFfCCmVUEHbROeeBE1QAJLAux5NnRh57t8iR3JaVwfORy8eVhIyIbiEh2gYvJK1wWd0TXbRqiJMpVy5IMZ7EltyqHERhx5rwvr+/aA/Efsm/sZv3fsgp6xCxQJ/KVc7d+TPW1bYd6+hfOiq7omrIKOLtDDNgNB4yx7wGAJs7Awl+LO1SlYgl05jE+r6F+xif4zNLsfdQPNUJGQUfBjEBDtVAlhgRIGvor7IluVBhnOV8HtNIIoBJEEgGmOqVPHQEJ3RxKvIyaKHBTlWAa6pjBi+FAiatVg7pzZlUx3jlRl3gtV8g5jqooJjR07lu7du1cCk3D2FQ6i4cDonOswxarqFVq+A7ahrMsB9CFDhhAVFUVkZCSRkZHUrFmTv/3tb8TExDB//nyKiooqlQGCfcLLjNapo6Zp7vVDfw9naUVFRXz55ZeV2nbgwAGio6OJjo4mMTGxEvsM788/GhhU/CbYnqpIOIOcTh3bM2niR/a+N/JG/rpSzSZRFSY1QwPdD6pXmAdtzWo63iWGCZJSAQoBTcy3GRoYithMvWIqwUIgpSkBATD9YPhAC4DsByWAefwoe2Jb8nDYMPAWYqFgYqDqNnLoCmgaqBIEyoQ5055LhCDopRB8xtNlsznWug58PAxuX4LCp1D+nPsb13Dv8y/hyEnQ/FCWw8O+XTjeqhFcOQuaPXeo6QLJZV3MDWqK+DTMlwHMsNsc6hhkgwxIdh8GK8yUQRNLc/7QQ9ibPU+pK6KPDA9YPpAl166pywrgB7zCUUiXxfymogugtHTByg0dy1TF9fGLTVdA09FUGdVS0FHQUIU/0mtgoDv3Z2/5ebk0qF+XXj3fo1HD+siyXImFOfNMzvdwCXdsCT1G13VGjRpFamqqe1w4q3LEAY7w30NNiuFlO0wotA4OqwoGg5UACARQDR8+nEaNGrF7927OnDnDgQMHWLduHZ988gkREREkJyeTm5sLVGazoebRcPAPrVNVAO0MKmbOnEnr1q3demmaxocffkjDhg158OABZWVllcqvisE6UhXgWpYVYuqs2FJTkhg7ZtQbAHwjf3mpZlru9BbIGnhLoTwfArkgFYCvFHQFy1Rt1qZhSQGhvGUg4AV/gTje8xj8L8AoByTb7KmBo5RNP8il4C0Cnw+CAVDK4eIxdrdtwc2h/aA4R1wDbMDVwVcGagkoBeB9AtILIICGIsBDLQfvY3IWTuVYqwaYn0+GJ9fBlwNKEXjyoLgIvB7AD4Ec7n34Nvvia8ON4xDIg7ICKC6FYi+UeUAPIHw/JbDNmg7mVzj06Ji6ga5qmLohmKlWAoEn4MmGYJ5oq2EDqqHaTE4COSiAN1gCnnwxJ1lSDj4PKAF7xEEFtVO9oBYCXrD84jhPGXhLQCkT7SJgA3wRlOSBpwTKPSBrtlnUtJ1pQFbt+/46TjC2w4uuKaz6eQX169Xh/LkzRNSqwS+rVmMZFUxWMFu90t9BfwBNEW69uqq5xxuajmXq+LzlLguZPGkCHTu0Q5YC6JriKmhdU5ClgHC80VUUOQiYGJq4B6qsYGi6e+2Az4/jyetcDwvkoOR+N/UKb01HdF2vBKCDBw+mZcuWKIqCruuuA4uqqhw8eJDoqAg+njIJBzx0TXG9Zf0+D6ahYZm6a2q0TB1dU1xGDSZ+nwdDV9FUGUNX3b6Y+dl0Wsa1IOD3uiy8W9d0Br0/QICTJZ49py2WYaIpKlIg6O5znk2nXwxNR5UV9344DD8Y8KGpMlLQT7eu6YwaOdyeD3wjb+SvK9Usw3RBxrx8htyVS7gycwLnZo3lwldTebxpJTy7A2Y5YLM3PQBl5ZhnTnNv2VxuzZ/Ihc9GcGXBFIp3rIacG4BXKHpTEsdLJXDrAo9/W8HZL2Zw8cvPubf8O7hxEk7s5GDbxlwb3FsAqqVjBn2gBqD4BYV7N3Ni8TQOzRvL1YVT8B/aAOXPwPCD5qfk7FGe/Difm6P6cLxlA54P68uz5V+Re3AjeLLJOZLB/V9Wwc0rYJWAksO5/u04mlgbzmyB09t5tuxrrk2fyu2Zs8j/dTU8uGoDbSngRxeLDCo7v2CzDVMXwPPsNqW7fuX6gslc+mw0Vxd8wpMtqyHngWC7QQ8WAcAL3jwoziEvYzVZ383l4mefcf3zefg3bIEH90GyWa4OSBpFh3dzZ91SrIfn4fE1nq5ZwaXZ0zk/5xPytqyEnKsQeA43L5K9ejlXZs/g5hczyVv9Czx8AIaEYkrCkQZ7TOLS/1dLKAPUVJnOnTowcEA/POWl9Or5Hj3f64EiyWKO0zBRZYWlS75n9qzP2b93H++98y6NGjSkx7vvceTQYVcRK5JM/os8RgwfSqv4OBITWrH0+8UM/XAwqSlJYBmYhsa4saP59ZdVTJk8kRbNmzJ3zmzARAr6Wfzdt3Tu2ImmTWJI79SZPbt2uyA4e9bnTJk0WVzPtDB1gy/nzqNrehf8Xp8LHAcOHKBbt274fD6g8tIDRVH44IMPiIuLQ5Kkl7xdNU2jT++eNGpYn4Df686X3rp5nWFDh9AyrgUJreMZM3okxUUFrqPJjetXefed7ly8cI5B7w+gWdMmtElszaqfV7jHfLfoGxo2qEetmtV5u3tXtmzeSLeu6URF1qJxowZ0Se/E4UMHwLS4f/ceH40bT+v4VjSLacqgge9z9fIVdwCiygpd07twYN9++vTqTVKbtqz7fS2WYXL92hUGDuhH05jGpHfuyMYN60hJbsv4cWPsOd838kb+ulINMwCeF+QtnsHR9BbsT65HRkIUm9o3Y327ZmxObsreD97GfHAWzCLBCv155Hz1MXvbN2ZzUhQ72jdkY0IDdiXHsq91U04O7QvP7gI2wwuWoK5bwaFObTiQlMCutnFsSmvIhtQ6HE1vAXM/IrN5JLeHDoRyBYIaKKVw4zhXh/dmX3JjNnVqzO/t67OjbQO2tI3h1ucTIfcOeAu5tmIJWzolcrh1Q442eotT8XXZ3CaG6zPHQtENTn42jM0piVhb1oFeCGoOlwZ14nRcDYLTBrMvrQF70pqxNSGGHW1bsjUlgd09umAc2gzyMywjH8v2DVWNCmuxmBY0IVgMNzI5PKAz+9Ni2d2yMbuSW7GlTSwZrZtyqN/bcOYQBApBLwOlEM7t59zQ99iZ3IQtLeuxO6U1u9u2YX98a0736416fDuouYJNBwt5OHM8O9o2wFg5n73vpbI1KZbdCc043LohB+KiKRzfF377jkNdUtiR3Io9ic3Z1aoJe1o3E/fj+S1x/6xSUD22WZbXMIMK1mKZOtevXSE6KoIN69eCZbDq5xXUqlGT61evVWJ1o0eOIrZ5C9omtuGXVav5fc1vpKWkUrd2He7fvQcWlJWUktw2iVbxcWxYv5Z9e3fToX0akRE16dypA7qmoCoSSW0TaRnXgjaJrZk4YTy/rP6ZYMDHiOFDadyoASuXr+DQgYPMn/cldWvXYeXyFUiBICuXr6B2VDSesnKwQAoEadUynn/8/S327NrtgvDYsWPp3bu3O2/niGOeHDp0KM2bN39pTaEDhj+vXM5bf/8frl65BJjcuH6VOrWjeH9gf/bu2cWO7VtJ79yRVvFxlJeVYJk6586e5h9v/Y2mMY2ZN/cLzp09zfwv5xIdFcGSxYtQFYlzZ0/Tv18fGtSvy/ZtGVy9comMLZtISW5Lxw7tyNiyiexHDyjMLyCuRSxpKalsXL+BQwcO0rtnL6Ijozh/9hxyUCLg81Ozeg2aN21Gz/d68NG48RzYt5+cJ09p3KgBHTu048D+vWxYv5YWzZsSHRXB+HFjbEB/I2/kryvV0EoJXjzIvvQWnEiuQ9GnH8CuVZCxBuXHb7nSvR07kppxZfkXIOWA5wWefVvYnNKAk12aUb5wMmSsgF2bCX41h+upbTiW2pqsX78HuQiUUjz7tpDZNZnMlo158MEgWLkMtv6EuWoOl3omkBkfybnYaG4O6gtl9mLx4nucGP8e+9rW5+mwHvDLIti7jsDCzznboxO7k5rybPYUKH2Ofu4IgR8XkTvqfU7ERlM6qi/GikWwfxMU3uTyp0PY16Y5rP0FpCII5HJ5QDpnWtTkeEI01/ulYvw8D7avgjXLyBo9mC2xMezq3h7zykEwigBJeMXaDjLO2kMsBZ7e4sSQtzmc3ITrA96BFUthwwZY8wsPPuzHjpQWrO/TGV7cFebaR9fJHNCFA4kNuNy/M9YPC2DXJrTvv+VOv77saNmcHT1T4eJuAYJlDymfPZZjzWpyMLERt4b1gZ+XwJY1MHcKF9o04EJsTU61jObW4F6w+gfI+BUWz+VCu5ZsS2hE7oZlUP4IrCIxx2h7mb4uA1TkIB9PmUSjhvVdc1xxUQH16tTl48lTXBOcoemMHT2G//mv/+balauuOe761Wu89be/s37tOlRZYe1vv1OrRk1uXL+KqkiYhkZxUQF1akeRktwWXVOQgn5SktvSrGkTcp/nEPB7sUydw4cOEBVZiz27d6JIMqZuUFpcwhefzyauRSyesnJu38oiKiKSwwcPoUgyN65dp3ZUNG0SEpk/70sCPj9SIEhcXByLFi1y2xs6R+c4wTRv3lz0RRUerL//9it1akdx5PBBvJ4yPhzyAWmpyfi85ZiGhqGrlJUWU7dONF/Om4Omyhw9coioyFp8MnWKawIGk8mTJtA0prFrIp0+7RPiYpu75tPyshI6tE9j7JhRbl9MmjCRJo0aU1RQKMyapoWh6aQmp9AuNQ3LMCnIy6f6W/+gV4+eeMrK0VUNTVH5fOYsGjaoR2FBHsGAD8vUuXL5IrWjIxk9aoS99OWNvJG/rlRDLuHUkjmsTGlM8XefQclTsZau1AP5JfD11+xuE8fZuRPB/xzKyzn71UJ+6ZrG8x8WQuELCErg8UJhAeZXX7I3oTmnP/8IfE+hKJurn45je+sm5E4eDXm54PWCpxwKnsKNTI72SeVw8wgejxgo5uJKcyld+QUbk6O4PnUIFD6B8gDke8Djh6sXONcpmWOpreDiCfAXQXEuhUsWsK1ZHaSFn0FJDvjEvOT5GSPZ1aYZrF0NfnHta326c6pFHc717QK3T0P5fdByhRnx7lVuDhnM3tQUrs2bAcEiMIJCOTpznwagqeArJHf1UvYnxHBzQHe4fQZKnoEvAAXF8PgGO4b14Mf0Nvh2b4b8p9xY9g0HkmK5/G4a3DojWHXZCyh+AfnPuThqGDtbNePpzCliEBF4zotZYznUqj7He3eDS2egNB+8+VD6hBuTBrO3VV2u9O8Kt69AoBjkAsi/Q8nsyWxt24KLX80Cfz7gx0CDoF7hnfqHIhhgwO+lebMYpn48mWDAhxT0IwX9jBwxjDq1oygrLcYxk44YPpSE1vEueBq6it/noVbN6vz04zJMQ2P25zNJSW7rzuVpqoxpaIwdM4oO7dPE3J9lkJqSRPduXSrm/HSVBfPnUaP6Wxw9coizZ05xPPMoly9dYPWqlfzPf/9fLl44RzDgIzUliRnTP0WRg6z5dTVpqclMmTyRLumdkIJ+Ll44R82aNbl//75oaRVr/YYOHUqzZs1eWrzuLIFY9fMKIiNqcunieUxDo/o//s6Y0SPJPHaEkycyOZ55lOOZR+nZ4126dU13QaZG9bc4dfK4Ow9o6CqHDx2gZo1/kHXrhjsHmNA6Hl1T3CUo6Z07Mmb0SBQ5iGlorsOK0z+moSEF/axc8RN160RTWJCHp7yU2tGRTP14MqFLHvr17c2QwYNcD1Bn7jIluS0jhg99nYfjjbyR/19LNaQyrJsX4OgOuH0RSl5AwQvwBCD7GXy5gAPxLbg08yMozgafF65ch2MH4f4tKCmDgCIcTJ49wfPpFPa0bMijb6ZD6SN4fIud3dqxPiEGju4WTjaaaq8f1MBfSN6Kr9jdLJL7H/aAkucQKODqh904mtwA9m2EB7eh0AtlMuTnQvYt+GwymYlNebRioQDtwqc8WbaQvakt8Xz7BXgLwQyAL4+zM8ayIykG1v0s2lXq4Vaf7mTG1ce3cin4SsDyo1ke0DxiALBrLzsSk9n+7juQ+xR0qQIAFcQKf02C0jxOjf6QI4lxsHShAB4CImyNrINUinTxKEV7NsPV85D/goMjh7KvdRNYvRh8eTiONugSBMth/w4OtmjGufSO8CIbAgU8mz6GbS3rkv/dAigvAVUWHp7lBTxaMpdtiQ0onDNVLPbXZCz8EMhDXbmI7SktOTdnOviLQaw+FA6srzEHaOgqlqmzNWMzNaq/xX/93/9DndpRNI1pTFRkLWrVrM5//d//w6aN6zF0FVkKMHnSBJKT2riL5w1dRQr6qVe3NksWLyLg99K/Xx86d+rgKl9HAc+aOYO01GThtapIpKYkMW7saBzlrmsK48aOJjoqghrV3yIyoib16tamZo1/EBVZi/r16rBp43rAZO6c2aSlJiMF/Qx6fwBzvvic3bt2EBVZi8KCPGbNnEH79u2Bl9kdCDPosGHDiI2NrbSw3XGCAfhi9ixq1vgHz3KecP/eHWrVrE6N6m9ROzqS+vXqUK9uberUjiIqspbLbPfu2UVkRE2eP3taqV23bl6nTu0o9u/bA5bBZzOm0bpVS8EA7bnBLumdGDVyOKoiYegqjRrWZ97cLyo51WAZ7N+3h7/9z39x88Y1SkuKqFWzOitX/OReT5YCxMU2Z/q0TwS42o5OPm857w/sz9gxo2zm+UbeyF9XqlmaDIofHt2Gc5nw8/eUfzmd62MHc21ADy7FNOFw3TpkfT4RvDlQ9lR4cj57ACcPI61aRvasqdyZNILzPTpxolk0R2Nr8+zLSZB9FTIPsjYpkS39uoLnGWjl9mJ7sDRVeCqePcqh1KbcGvIOFL2A4gJOdE7leP1IbrZL4UJyEqc7JJHZKYFT78RzuktTLiTUZW+rutz4dhoEcqDsOdlfz2J36xjKFswEj/BexVPAhWnj2JrSGNavgDIvlJaQ1b8Dh9rUhQvnoSRQwYY0C3x+eJJDRrtObGnXAbJug2qbQG2fEB1NhFcrKWBHrx5kJLeBIwegJFcsBfGpwmMmKInlFIEyAVz3H7K9e1e2pzaDe2dA86IYekU8ULkUynO4nN6Og81i4NJZKHxC4cxxbEtsQMHqZVBWDJIpmGh+Efk/LCEjvj6er2dCSam9dtAExYu0ahEb28RwYe50KC8EXcWyF/G/TqArh4kNHNCP2BbN2LN7Jzu2b2Xnjm3s2L6VHdu3EtuiGakpSa4H4/hxY0hLTa6klA1dJSqyFt8v+Q4p6GfwB+/TrWs6miq7ziNS0M/HUybRqWN7DF1F1xRSktvy0fixLgAYuspnM6ZRt040qiIR8HtxlL4U9KPIQRe0T57IJDKiJlcuX6Re3dpkHjtCQf4L6tWtTcaWTaSlJrNgwYIqo9I4SxHC5wBDlx2UlpaS1DaRtNRk/D4PuqZQt040X3813/Va1VQZn7ccRQ66A4LMY0eoV7c2N29cq8Rsz5w+SfV//J1jRw9jGhozpn9Kq/g41wTqOCEN/XCw6wnbulVL12HFYdymobFi+Y9ERtTkyeNHlJUWUzs6ktWrVlaK9tImsTUfDBroskunH9/u3pXx48a88QJ9I395qYbsw7h/iwvTp7CpXQJbUuPI7NuZUyN78eKT0VgjPuR629bcnD4Gyh6AkkfgWianpoxmc+cUNqW3YV+vzlwbOYDiT0fj/bAHx+Jrkz17HBQ+gL27+C05kR1DekD+XTD8yJbsRi1BVeDqWXa3qc/d4e8Jhvj0Gafbp3GzZQtudGzHzfe6c6NvdzK7tOJc7wTO9GzF1d6pHO/XmfOLPoPCe1D+nJxFX7C3VQzyt/Mh6Ae/BzwFnJ8+jozUprBxFZT7oKSEWwPbc6BtXbh/RzA6Ea8NSzHEGrzcZ+zt8S7rk9rAhbOg+QWo2PNmCopY1pH3hI3dOpORlgLXrwrvTVOjIl6aKdYvagEIlMP9R2xMS2Z3t9aQdQIUrwAiA8EqCUDRI66+05kjsU3h9HEoeErR9DHsSW5M0frlAkydQAMeP/e/+oLtberhXTILvH4wQJUN4VH7+1K2tG3M1fmfgbdYrKc0RfxSzVlu8odi8vDBPSJq1eDLeXMqKWzH7f+rBV9So/pbnDyRCZiMGD60ErszDY1gwEdkRE1+/GEpqiLx6y+rqP6Pv3P/3h0c9ufzltO6VUu6dumM11MGlkFS20Q+njLJZUFgsn7d79SvV4fjmUcB0wWajRvWMfTDwTx9kg2YqIpE05jGjBo5nOioCEpLitBUmXfe7kbPHu8SUasGV69erbSQPDyk2LBhw4iLi6sUPUbTNAKBAD/99BN1akexbOkSd6lDm8TWvPtOd2Qp4A4IdE3h/YH9Wfzdt6iKxJnTJ6lZ4x/ueU4/zpj+KbWjI5GCfgxdZdqnU4mLbY4iB93lEz3ee4fhwz5ElgKYhsaI4UNp3aolnvJSd4BgmTp9evckvmUsihyksCCPGtXfYvWqle69Mw2N8ePG0LpVS+Ghat+DvBfPqR0dyfBhH75xgnkjf3mpRlEOF6dPYG1iC65PGQU3Ton1fME8yLsHi7/haEIzLn42DEpvQXkOhyeM4Pe2sdyeOh4unwRfEZQWQFEO/LiA3Qn1uLdgKhTcg6vn2dA+ie09UuDZdfCWCW9BE7F8IFiOcWgbBxLrcW9ED8FSiou59nZnjjWrC+cPQcljYaYsLwTPCyjPgef34PkDKH4uWFNRNg8Xz2FfYgs8X34BgVKxTML3jDMzxrI5NQ42/Ablfigt42a/LuxPbIB6aj/4isWCcl0BJOEo8+gGW1LjWNs5Qczr6WWA7oYgMywddC8UPGDfwPfYFNcMDu8HrZyAFRQhznRLrNF7noXnyHa4eQEe3WVvr+5sSmoMFw5CsBR3rkXXwF8CxU85mBzHoeR4uHsVvHmUfjyCffG1yf1lkZRPdLsAACAASURBVPAmNVSxfMVfQtaimexMr0vuNx8Jlum4qXp9sHIhW1pFc3H2JPAUCAC0wAmi/WfzPKoisWTxImrVrM7trJs4LMFhDaahcef2LWpUf4spkyfi93kYM3okKcltKy2yloJ+atWszneLvsEydQryXxDfMpauXTpz6+Z1Hmc/ZNqnU4mKrOV6gQb8XtJSk5k4YbzLWkxDw+/zkNQ2kbZtEjhy+CCFBXlszdhM/Xp1SO/c0b2upsp8NH4sNaq/Rc8e72IaGooc5Ouv5hNRq4YAiCrCt4UuYh88eDANGzZk+fLlLF++nKVLlzJjxgz69+9PjRo1GDigX6VwYnt276RWzepM+3Qqjx7e58b1q4wfN4aoyFrs3LENMDl29DCRETVp1LA+B/bv5XH2Q35b8wsN6tdl4dcLxHpHTH76cRlRkbXYtnULDx/cQwr66dqlMyOGD3XZ9Y3rV4mKrMWHQz7gwf27PMt5wry5XxAZUZPlP/0AlkFZaTHRURH8/tuvqIrknvvwwT0iI2oy9MPBZD96wP17d+jbpxe1alZn9KgRvAmG/Ub+6lKNrLNs69KGg6mxcOEwBJ+BUSBc5j3PYPFX7GvVmFszh0HJTbhygrXt2nCkUzJkXQJPoWA9QS8U5+KZPZHdCfW4s+BjKMmG5w/Z2f8dtrVrjvXb98L5RdZA8oklEp5n3J49niPxkdwf3gNK88BXQu7ksRxIiKFswzIofwyKR7CoYBF4cinbtpbzC+eQfeKoff087i+eze6Epvi+niMA0/RCMIcTs0azMS0eNv4mnHVKi7nRN53DrWrz4JtpwrknWARaOegFUP4A1iwmI6kpu4f2EGZfwyvWM5aXgz9gR2/xgj+PU5OGsTcxBu+C6WKhvuUVUWKCXih7zLl5E/i5WxKlv/4AudmcmjiS7W0a4l34KXhzxdycFhTrHssK8Py+kl2tm3KyT3cBdsXZlHwyjCNtG/Lit8WglAjvU9UP/iLu//AFG1MjKPr+Y/CX4YY2LS+H5QvY07YeV+d9DN4CkBUb8zTEgX8MgJapk5qSROdOHVzzWaX0SLbi79unF/Xr1aEg/wUTJ4ynY4d2rmnTMkUkmrp1ol0nGDC5eeMa6Z07UqtmdRrUr0v/fn2Y8NE4unfr4s5LtUtLYfy4MTjg57ClgvwXvD+wP1GRtYiMqEl0VATDh31IQf4LQucU9+7ZRUStGny36BuXvZ46eZxaNasz87PplbJMhAfCdpxgIiIiqFWrFpGRkURHR9OyZUvS09NZtWpVpTBxDkPdtHE9zZvFEB0VQXRUBDFNGrE1Y7M7b3fq5HEiI2oya+YMGtSvS8MG9ahXtzYzP5vugrcsBch+9IBW8XHuwME0NN55u5vroOIwufPnzpDQOp7a0ZFERtQktkUzVq74yfVCLS0pon69OixbusTtG2fe8djRwyQntaFWzepERtRk2qdT6dO7J5MmfmT31xt5I39dqcb9C2xMjyczrRns+gXyr0HwEZTegX1rudY5hWOxDcmZMhTun4OLJ9nUvi37ElvA4R2Q/1B4XObnwPYNXGkfx+HmNXk0ZzwU3gHvcx78vJidsfW52jUNjh+BoudQ8hDybmCsX8ThTs04ERvB7SHvgveFYCrbt7C1TTyZ77WHQ5uF+bT4AZTchVPbONEjhU3d2lB85aSIEuPNIeeHL9ie1ICyhTOF+U/2QeAJh78YyaYO8bBpjYi8Uv6MK31SORf/D850aAgbFgu2Wv4Eiu/AuR2cfCeJHSmx3Fn0NXjLxTxeaS5lG76n4Oe5+C8cFgAueclb/zP7E6O4mN4YDq6BwrsCbJ4/gC0r2ZEaw/quqZB1FYqKyF33K4eSmnAiuR5s+xEKboH3OeQ9gr1bON+zK9taNKZ48QKQisH3jPzpw9ndpj6561fa7FYC1QfeIrK/n0dGYl1KFk6HoL8iwou/FFYuYFdSAy7NmSDYs6qJcG+mE8/0jx+QULPfH5kKnSDTUJGJAXDB5VWboijk5uaSm5uL3+/Hsiw3pJdzHcczM3SJgqZpaJpGWVkZDx8+JC8vz12cHprB4c+2PxOnTFVVURQFVVXda4TGODUMo9I8oizLZGdn8+jRIyRJqtSezMxM6tatS2ZmJoFAgKdPn1JcXFypzs53VVUpLCx0v4eGnXP6CkQot5ycHB4/fozH46kE5n+2ybLM3bt38fv9bmi70CweTn878jr9FipVhYILbUNoHsXQer9OkPPQspw6VpUNI/S6VR33qmf73y2hzldV5cqsKqVWVc9u6L0Kr39VbXvVuaHXqSo1WFV5LcNDCIaH+wsvN3y/81tVbfp3SzWK73NqylDWxNTg9Hsp3Jw5jutzJ3B2XF/2dkvgTNdUdsY25Mx7HShZOAsKczgwfBAbWzXheLdU7k2byJ05n3By7BA2tWvF5e5t2RMXxdH+6TxZtUhEPHnxgEsf9mZPQlO2pbfj4sfjuL9wKmcm9WZ7p6Zkdoxlb+Na3B87BMrzRFSVwhfcmD2DLW2as79TIpc+Hs3Db2Zxa8ZotnVtzdaUhtyYNQaChWIurjSHu0tms7FdU/IXzwaPz44fWsD+Lz9ieVIs+pa1YsmE9wWn+rfjaHx1znduxK72jTg1eThX5n7C1anD2P12IhlJTTj2QU94/kzEPvX4IPs2v3Zuwpp29cha850IGacqUJLHpTHvsjupFjs7NePcqH48/HoOFyaMYHOruhx+O5FbX88U4ckkBYqLyJ4xjl2JddjWOYaLk/qTNWsy58cOZV+7BDa2aEjW5HHw9IEAuWAR2TPGsC6xEffWr4KgR7A/XTDGrMXz2ZjcgqLvF4AsoRsWpqmDXI6+bim/JtbjzJdTQSoFTRfznBavPcIPf8DhZWXjPNAOCOq67irrP9uqipdZlUdm6O+hL4ssy3+Yv+9/I1XVN1SqUraOx+irciWePHmSt956i+vXrwMCvMIT7oaXXVVQbXhZIYUrltfp+6rKcs4NF6f88GDmfySh6Z3+aF9V7Xudsh0JvxehdXzVtV4VO/U/oXxDxTTNSim8wsHLkdC/w4HfKccpwxm4Ofsdcfo+PIOLU/6rnkFnKVD4+/eqZyF0X1WD2FedUxUY/rukGp4cuHyM01NG8GtSLFvbpbIpKZkN6Slc/nQ0nDvIpj7pbEyL58TIQVD4GOXKafZ+0Ied7ZPYGB9LRmobNnRN5u68yXAig4z3klibEMeFiRPEsgm5HB5e4MKcSWzu3JH1CfGsS2zM1s7xnBs3COvXn9ifmsKFMWNFHE5DE/N3xU94sHQ+m7u159f4RDYkprE2MZmN73ThzsoF4H1qB6w2QC7nzq9LWdq+JdnLv4OgCkEFyl+w/5vP+bnn25RlbAV/ELzlnP5oBBmdWqJlLOPsjJGs6JDKmnbt2JCSwPqOrTk/YyQ8vS5MsqoiPDSfZPPLO6ms6tKaa2uWgurDVDVR38KH3Ph2Btt6dGZHxzR+axnPhvYpZPTvwp1VX4nQbZofFEWYIXOzufvj12x5N5mNyS3ISEpiQ5tktnXtQPZ38+DxDTvotwmyzK0vprOqUxuy9mwC/GJu0QiAv5zLK39gZfcUspbOh4DXzh5hglzO03XLWNkjjRNL5kN5MUgKhmbanqDmazjBVIgDao5UNTqFVwewfh2papT6R6PTqur4KuXx75JQVlHVaNgBQkdxHD9+nPr163P8+PGXygoPVh0KauHA4CiKcEXiXOufUeKhSYFlWa50rpP78P8VFKpidVXdv2Aw+NJay9eRcPat6/pLkX2cvgyf54VX51f8Tzw/fwYcTl1CA8wbhvHSOxY6iHrVYDD83QpleOF9EH6/w/sTKufEfNV54e9rKChXdc7rWmb+VVINzQao5w/hxFGsDdthx0HIyhIMx1cAWefw7VgLWRcE8/AUC4eUQ3th+zbYvR0eXYec6+B7AjdPo2/bCDdviXko2Q9qkVgjd+UK7NwBO9bDqb2Q/0Ss7Tt/EXLywW/YwTY10EvA9wye3YPMs1jr98C2Q5CTKwJwq+ViSsNAzJ/l3INb50XdJLscXUJ/eh8e3BUL02XAr8O1q5B1Ucxzlj2DCxfhwFGUDevhxkVhDg3mi7V5ph3MutwLt7Pg7i3IewxaoOJB1CXwFMG9O7B5K+zeD7t3i7orRWJeEMkGd3t+UPFCTki/7zoAz7Kh9LkI/I0kusKvwdNn8OgeVnEuoNieprpguWVFkHVemKN1BVmW0Sw7So0nF+PmWXj+WJg/DbAsUCztNb1AX1YGoVnFw7OYh75IrzOSD2V/VTHNV5ltnBflj5jhf0LCTVVOG8KVbKhSyM/PZ9OmTZSWlv5p/avKLFGVqSsUDP9fwSqcZVqWVQkYoQKkQtdC/pGEA1O4eS68fMA1wb6O/FE7nYHJq8oKb19oe/4ZFvqvEGeQFApssiz/YT+EA1e4KTMYDFaZ8DncMhF6zT9j9s79c2Lnhu4LH+C8Ktm08z3UilTVNf8T73I1VHttm2qKGJwBXaQ48ksQDIqsBWYAjBIwSsXibgVQZJG1QFLB7xPxJU2vOFYuE44awSKxJs6yA0brmoiQ4vOI39XiirRBqiTS+9gp74TDQwDMYpEFwVNiszpdXNPjFaDk5GvVfWCWCkcWzY/h8dn+HSILA7oinFec5QOKnV5J0YRZMmibOYN+4VSjlgvzowUB1ahILKsAQdN2Y9XBMrEUxe4XE7yS6LvCEpCcNEcyWCoWKorsQ3hg2jdX08Evi3V9AVk4w5heLPwoqATs5VlIOgQkEUTApCIDccCwgbAcdHsJhiOWJu6HHhDXkXTX5yVoqahORvo/kHAmUFXuOUfCR5evo4Rf9ZCHKkuorJBCF6W/Tr3/nRI6wq2KeYbuc0AqFBxfxXjCwdMZgYfPEf5vxQEIZy7Q2Rcq/5s5sVedG6rsHfOfI+GJe1/3OuFzu1WZq505XOdvqJxGKhREXheE/zdSlfn/VXOmTn+FzxlW9RyEHxsKhqED2NBj/sgk7fRdVVLV9EXoMxSahqyqAV74u/66uuNfIdUsQJFNxzkMNKPiuyXIlSR7BQAGbIamAYaKbsmCfJkiCauCjO4kgyUAlg9NstPSWKCrdnZX2ScAxlcApmwn4TXF0gE7T56h6QQ0DyYedMqwsOcMHDBw1tnZQVTwFgjGqJRhqX6wdCxNRzUte+meKa6th2ya3UDnXll2VodAKeTlCIC3RMzoIHYAGFkcbyGWQhi6LFiYs/RAtdd46DZLUyTQZAHyih8sAX4KUG5ayE65YCd61/FZPiTLi47IBm9ZdlsVw46eI4l2+6yQaC4KGH50TbIzINj3z9KxLKOiv+zjdURW+9d5zJyceZqmucpJURTXGcQBpPAR6D8joWa3YDBYyeQT/jJXJeEvdPhL/u8Up66yLOP1egGqNEeFm9ReZU6GyuYp57yqjv8jZfHP3Itw0FAUxTWrhTreOG2tyiT2R2VXZXpzfqsqUfA/wwJfxeLCBxShdQi/T45UBYT/KXHeLcuyXgIsR6oa/JmmSSAQcOvuvK+hqbscCTd1OxIK+qFlvaoPHMeu0AGFI+GDPkdCTdOKohAIBF6Ziuw/JdWcL4YOui5YjWUq6JIfLBNZDYDup3znWjb27wlZ2YKtIKETwLQZnmE6qePBH1AxnEywGlhezVa6ENBFzrqLMz/h6ufTwFeKYecoV0GggU/MYSkoqPiRDLEGz3IUu6P0dQM0E/3hI7ZOGEnW6iWCUdp52bEqgEA3DQFajve/ZZdjLxmQVUnMOwYKKDqwlb2jh8LVS+ArR0EnSEBEf7GbhYGdI9F00qph2gFdgrosYt0oXgiUcn7RfI7MmAKlRRAIYpiC6AYA0wJDE3n6ZHRKTT8qgv2akgdTsTtOsQRTffiAvVMncn759yJhsQ6qZtmAplcAvSba5RBet7263W+YdsLhP5fFixfTv39/RowYwZAhQxg0aBDDhw9n0KBBjBs3DoCJEydy4cIF8SxV4T32KrEMU3SCPUjye32MGDacUSNGMmjg+3w4eAgLv/qaM6dOh+RdtCry/f2bJdz5JdyBRJGDfPvN1/Tr25t33u7GjOmfcvXKpZeiq7jLOOzv7lKSKpwKQsVRLiUlJWRnZwOVmfi/Qhyl5LCMrKwspk2bRnp6Ou+//z7ffPONq3hVVWXevHlcuHBBKFb7vr3upquamxLL5/EyZ84c0tLSWL58eSUT2j/DABwWsXfvXpYsWfLS2s5wUVWVBQsWsGPHjioB/ciRI8yZM+e1r/+/lWAwWMkT9ttvv2XWrFmV+kDXdc6dO8cnn3zitk/TNHweLz+vWMnA/gPo0jmdgf0HsOz7pW4fY1pgWpw5dZqPJ09hyAeD2bolw33nQq0RwWCQ1atXk5GRUWXyaAegjhw5wtixY5kyZQoXzp1HlRVC83/qqoYiySxe9B3bt24j4PNz9vQZhg8dxrAPh/LB+4MYP3Ycn02fwYEDBygtLX2pT1419fGvlmoGGpptChN6UxZ5/CzNZisayKXkzP2U3e2TKFizQTiq4EXBI9DEcNSsjhIULE0x7JfaRjYLkDEFiHjyufJBP3YmxUPhc0AhaIOgwwA1dAJIqAQwbDunE+oQ3bkxGkgejCtnWJPSmmufToRgGZZDDQ2lIvM6oGNgYY+oLQQD1EELSDZg+8HzlHs/zGNtUhze1T+B5kdFIUCZnd9QtEeYEgVHMxCMFUDBQsZEshkZJTnsHPgOm7ulwqM7wtRqiG4JYpdjmqiWjIKGjI6KhqnZc4bOjTEsAXiZB/mlQysyZ48Dz1PQNVTTgXwTxVQr6qiDbNlWYudl0DUx2nHK/RORZZnMzEyWL1/OqlWr6NWrF8nJySxfvpzVq1ezadMmysrKSEhI4Pjx4y+ZZ/5ULNx8gqZuoEgytaOimfbJp6xcvoKfV6xk0oSJNGrQkL2791QkcrXPCwUnqMyI/hVmlFeV4byg/fr2ZuCAfmzetIED+/eyYP48Gjaox5nTJysFAghdw+h8d+zRrzJ9OqJpGr169WL79u2VTGShLDO8jH/GgcSpg2VZZGVlUbduXRYsWMDBgwfJyMigb9++pKenu4p34MCBLFu2zO6I19ycQY79KQcljhw6TMOGDdm5cyfPnj1z6/PPDKBCj/nxxx8ZNGhQpfPDzdIOI+rWrRvLli176fnRdZ1Lly4xb968/4gTTOj9dAZCQ4YMoUaNGqxevboSQB06dIi4uDh3AFRWVkaXzum0S03jt1/XcHD/ATasW0/H9h147513XRA8kXmcmMZN+ObrhWzfuo22iW34cdkP4l0K6afLly8TGRnJhAkTgMps2nmvTpw4QaNGjdiyZQtr166lccNGZB49JvJr2vfWGaQO6NefeXPmYhkmWzZtpn7deqxcvoJfVq1m2fdLmTFtOtHR0axevdplv6EOY/8JqRZEQbGdIQRIKSgEEAxKEeAjFfJk2mh2tY7h6ZLvxBwe5ej4MC0BfIYzr2Wb2tws8zZbUtEF+CHic55IjedQq0Zw4yzoXlRUJEwX4HTdyUCv2+WHxK60sNldAOQCfHvWsbdVDDcH9wNfCabhGBa1SozRtFQkPYCBJpSQQAUUTRZAr5eDN5ur88azuVVDShZ9CYoHCQmFMgwCld5p1dLQbQMupgamkzleeFii+SHvDnt6JbMxuSGcOyKCcTsMFEQdVBXQ0DUJ0zYHawRRkJDRCdoZ6Ql4IGM1W9rHsHN0OgTEMgkL8Fti6GKEMkBFmE+dXrTQwFIEAIaYuf9IQtmOqqrMmTOHfv36uSYqB5Bim7fg8MFD+Dxecp48RVNUd0TojEKlQJAn2Y8J+PxuQlrnhXHyCSqSzP/8139z/uw5AXCGiRQI8vnMWQz5YLB7vYDPj6kb5Dx5WikVkFOGKiuUFpfg83jxebxIgSCmbuD3+niS/Vhkow/JYSgHJZ5kPyYv90VlhR2uwEO2Z09ziI6K4EXuM1RFclnfx1MmMXHCeMCsiFVqL1x3sr47zNBJ5yQHJUzdIODzk3XzFlIgiKHp6KqGKit0aNeetb/9jiLJlfrg/t17bl842e59Hq977tPHT1BlpRLzcu6L034nYTAWzJn9BSOHj0CRZJdxl5eWUSe6NtevXkOVFXr37MWGdevdkb+mqJQWl7j9GtpnTvb57IePePE8F0wLyzDRVY2fV6ykU4eOlBaXYGi6OwDKy31B/os8V6mauuFuxYVFlJWUukpWlRVePM/FW+7hx2U/MGLYcOSgVNE2+/6G3kPLMOma3oUfli6r9Nw4n5qiuvfF1A23Hi+e51KYX/BSGzVFJf9FHs9znrn3RpUVMC0K8vJ5/Cjbvb+h1zF1o1JZzu+DBr5Py9g46tWpy8P7D9xn+uD+A8S1iBUDRtNi+qfT6NyxE2Ulpe6911WNvNwXxLWI5eD+A2iKyjdfL2TaJ5+67dq6JYP4uJbuvcAS+TnbpabRrUtXpk75uFK9LMPEMkxM3WBAv/58u/AbVFnB1A1+Xf0L73R/G13VKvW5pqj079uP+fO+xO/1sS1jK81imrr9oikqmqLy3Xff0apVqyoZ539iHrCaglDiWA4A6sgOeFi6AKFAETdH9udwUguy5n4OvnLh9IKI9agoChoasmmPzkOVqw0+Khq6kyH+6UNOJDTlRHxDlH2bQSvHQhMmUNMCTcdUJRyTKoQqcUc0nEgvJesWk9m6Eee7thOBoi1dbLaiNxVDzNOhYaCgo2DZ5kIRE9M2Hao+8DzhwrRh7E1sTO7MjyHoxUDHQgIkVFXGMCqgWbXLxFQFCNomUQvE/N+jK2R0bs6WpHqwf6MITxY0xDyhJcxgWKYdo1P8aRgWKgoKCkF7ZlXHBNmPvPI7dqc1IaNvApTdBt2LiYGKiWrbZy0pUMF8TcfSa/e/w+4dNv1PPGO6rjNv3jwGDBhQ4S1mCbNlQqvWjB45ihbNmhPbvAVxLWK5f/cehqYjBYKs+eVX6tauQ1pKKs1imrLu97WoslLZBGpaeMs9NG7YiGNHjrogFfQHmDxxEp98PNV9yXds207jho1IbptEi2bN6dyxE9kPH2FoOnO/mMOYUaNp0qgxTRo1JvfZc+rWrsM3Xy+kVct4mjRqTNf0Lrx4nouh6Zw6cZKWsXG0ahlPy9g43h8wkNLiEjAtF6hD6+koqqKCQqIia/H1V/NFOig7i31pSRGKHKSkuJCWcS24cvmi+3d0VAQ/r1zuAmPnjp04cugwnrJyhnwwmJjGTejQrj3RkVEs+W4xpm7wycdTiY6MonHDRvy47Ad0VWPFT8uJbd6Czh070bhhI775eqGr7Pv27sOXc+fRqmU8zWKa0qBefQ4dOOgqnkqgELb9vGIlzZs248qlyy4Iq7JCWUkpqqygygoD+vVn+Y8/ocoKxYVFjB45ikYNGtKpQ0fapaZx8fwFF5x+XrGSJo0a0y41jcYNG/FO97cpKSrm9zW/0SymKfXq1CUlKZkn2Y+5ef0G7VLTaJOQSFyLWPr27kP+izxUWWHNL78yeNAHtElIJCoiknt37nIi8zhtEhJJS0klJSmZfn360r9vvwrznqZXGriEAmH3rt0q9ZlzjCorbN2SQfeu3VBlhYzNW3j37XcYPOgD2ia2IaZxEyZPnOQC5L07d+nTqzeJrRNoFtOUXj16UlJUTMDn56Nx42ncsBHt09oR27wFmUePvWQuDAe/gM/PuDFjmT3rcwYNfJ8B/fojByVUWeHQgYO0jI3D0HQK8wto3rQZmzZsrAy6dnl3b99xpwmcAaEDTF8v+Iq+vfu44K+rGp9O/YR5c+Yy/dNpzJg23c3jGTpQDfoDpCQlc+bUaXfQeifrNhE1a7nXcoARC/r37cdX8xdgaDo7t++gYf0GlSw4mqKyfv16YmJiKs0jhs8d/julWiWnEDMMaJwb5C3n/KBenO3ennNTJ4mlDYFghSeiAgY6ChqKZYlMQZY9v2UYWOioSBgEwFTg2iWOJMZxuV0CRb/9AMEiLFMRPhqGZgOYBqbhAnNovYRC1wEvBJ/y+IdZXOzahj1JsZD7TDjy2JRRN21NbwqWZqEiWxIyBi7Bd9opa1CWy7HRAzifnsrDMaOhzGZsugGmKdiaXRFRD8UGds0FFAvBvJA0uHyWzR3i2Pd2PIF1S0UIOMOhxo4pDFTJrHDICTi7dQzTBmsLCEqULpzHuS6pbO4QB4+vgu4loPow0NBNnzC7akFRZ2euEmw26RdmXGdg8U9YGZx5lnnz5tG/f/8Qd2kRczO+ZSzdu3WhqDCfF7nPGDd2tMuCDuzfS9OYxjzOfogsBbh7J4uYJo24dPE8FXZtsZWXlRBRqwZ9+/RiyuSJfDxlEt26ptOhfRrFRQVIQT/FRQVER0Vw9swpTEPj+f/H23u+RZG1a9/zX7zvs+99P/eMWVHEBAIKZgRBggqKOWHOGMecnRlzGHPGhIIioo4BA2IEBFEQA0jOnWNV9+/9UF1l0aIz74e9l0cf2N3VVWutWnVd60rnWVrCkJDB7N+3B4Ney6KF8+nW1YsnGY94m59HWWkJLVv8zPJlS7BZzeh1GkKCg9i1czuiXSB25Cj27dmLaBeora4hevgInjzOUHa+6p2wu/BKu3Gddm1b49W5EzNnTOPM6ZMSuLRrXNPiprBr53YEu5Wbaal06thB4e/79LGILl6e1NVWs2vndmJHxWDQa7FaTAqmaEN9rYIBmnjpAga9lufPMuns2ZFnT59g0Gv5/OkD/n49uXjhHCajnlEjowkePIia6kpEwcamjesZGjZEsTxlLkF5ztWA3BazkYkTxtG2TSv69Q1k86YNPEi/p0DTWS0mJk0cz9Ejh8ApsnzZEuKmTsag12I06NizeychwUGYTQbevX2DR4d25OXmoNdpMBn1eHXupPTzXMIZhoYNwW6zoGmsZ3DQQH7/bStWiwm9TsP8eXOYMnkiJqOeUyeP85//+9/cSE2hpPgT9XU19PL3OrpUgQAAIABJREFU5djRw9isZgre5dO/Xx8mThjXxPXsPkaQQNIjI4ZyYP/eplyIru9TriXTv18fcMHaeXby4NrVJPQ6Da9zsvDo0I6XL54hCjbCQkNYtXIFgt1KQ30t0SOGsXXLJu7fu0NPnx7UVFdiMRs5fOhPpk6Z1LRfKvg89XMwedIE1q5ZxaePRXTv1oVTJ4/jEO3cSE2ha5fOiIKNvNwcWrdqwdv8vCZ9N5sM6LSNCtSdenx3/rpFSHAQXbw8qawoUyjH7t+7Q1RkOJrGetatXc2SxYuU86lZRgx6LS1b/MyHokJl/dTX1dCmdUu+lHxuMhajQcfECeNYt3Y1RoOOpCuJ9O7lR0nxJyoryvj44T2PHqbTr18/xeWqzsaF/50s3J8UOexKmpAFuCIgRaC+nsxxI/gYN4b7s6ZCTaWkLOy4YnwCGCoBDU5s2J0uBSBNvUs5GnCgBdGA8V4aD4cE8ml8JDVHdoKmGhw2l9vQJGVfahuVujWHU9Fniq6y4QAMYCih4I+llEwfyfX+PSE3Cyy2rxmPol1CTjEZpIJ2p82VdONAmWrZEjLbobaMW2MiKZ86jtwpE0FrUhQJgkOKwzXUS2UjopS36eTrzkux/pxI5Rp3rnN9WH9ezojgy4F1EiME4Ao+Si9N3VeLzIbCTIHNpXQdDgm9RW+ketNaPk+N5VqQD7y8C3YdUoasHkQt6KskfFa78DW1FLBixITBZf06VB39cVPH0+x2O5s2bWLs2LFfsyxdwNjdu3XhcuJF5Acn4expRgyPwmjQsTh+ITOmx5H16gW5r7N5+eIZYaEh7Nj+exNsUdll2L5dGxbMn8vuXTv4bdsW5syeiVfnTmzbuhmcIqJgo7qqAodop6K8lNu30ggdEszGDeuQXZDTp01VXJJVleV06tiBt/l5mIx6jAYdy5ctYdXKFeCE6XHTCA8byplTpyn7UqoE8ZW4hpuLTN69OgQRwW5F01jP1eQrzJs7m54+PejerQv3793BZNRz4XwCo2NHSuztixawZvVKOnq0x2I2cvDP/SxaOB+rxYRBr8VsMqDXach/k8vxY0do1fIXit4XAA6Ghg1ROBfXr1vDwgXzlDkTBRtbt2xi8qQJiIKNyIih7Nu7G6vFhMmo50H6Pbp26dyUMxDHN4pCLeyyXr3g0MEDDIuKwLOTB1OnTKK+rgab1cyokdEcOXwQvU6DZycPThw/Sk72K/Jyc3iamUGLX/7Dq5fPsVnNikKvrqog5VoyffsEKJikp04eZ9TIaGxWM69zsujQvm0TF3Hu62zat2uDTtvIkcMHCejtr9BdFRa8xbOTB0aDTjn+zwP7GDsmVrnvMsGvu4KxWc2EhYZwYP/eJqTN8hwknD1N9IhhaDUNnD93lr59AhRcW7vNgnePbjxIv4dW04BnJw+KP39UNgh1tdXU19WQnfWSzp4d2bJ5I5lPHuN0CNisZgno3K1P6vsg2K3ETZ3Mb9u2gFPk9KkTeHXuREnxJ26kptC9Wxccol2h+JI5Ja0WExfOJ+Ddoxu9/H3p1LED8YsWKGwk4KDofQHXU64yamQ0YaEhWC0mKspL6d3Ljzd5r7FZzWxYv5alS+Il6i5X/2RvRV1tNR3at+VLyWecDgGnQ6CmuhKPDu14k/e6yXPsEO3Ejoph29bNOEQ7F84n0KZ1S1q3akHrVi3o7NkRH+/uLF26lKqqqmazTv936gBdtWyKEpSFouiQ6ssEO1R94V7kQMR1C0gdPQRqP4FolmJ6di1U5PPiwGocWWkg6KTzydaMA5wImNHjoAFstdRdPsyzMf2oWTqWos2/Ql2ldB2HALoGqm5ep/DoUaiskdL+HSpJrXav2s2gryBn7TwMv87hfmhfrLdTJDojk5QhiraegtNHKbtyBRoaQXTVvqmsNRFJz2CxQvF7boX2w7FmEekjwyUwAOxSnM9mhHfZvN+3Hf3zx1KNpCC5WZ1OSXdJetf14Jl1aJKOcmdiEO9XjCF/20IJDNzl5sSqx/pXIu8Pb5MY4Z12qR9yp2QFJjqkEojGRorXLUazchp3hnnDrRMSWLaUagvGSj6e2kvV5bOSwldZeTbMWDC6Ypb/WP81aYIgsGXLFsaNG/c1cO/aCQb09iflWrKS6XjxwjkiwsPQaRsZHTuSvn0CCB0SzMiYEYwYHkX0iGFs2bwRmedPPo/FbMSjQzvu3rmNyahXHt4bqSm0a9uaovcFmIx6dmz/HR/v7vTu5ceSxYvo368Pa9esQq/TsGzpYn5dsUzpS1lpiRKrkxfQ6lW/snrVr1hMZrSNGn7buo1+ffrStnUbxsSOpqjwvaLo1K4q9fvG+gaKP39EFmLyjnvVyhX07uWnCMR2bVtTXvaFoEEDyH2dTZ/A3mS9esHYMbEkXrqA3Wbh08ciYkfF4NnJgxHDo1i0cD7t2rampPgTNquZiPAwLidexCHamT1rBhvWr1V28DJh8dCwIRgNOsaPG6OAYYODRw/T8e7R7RvLT1YSMoWS0yHwoagQg16r8A3iFMl/k0ufwN7s3rUDnCITxo/l6JFD1FRX0rLFz4SFhjB8WCShQ4KJCA8jJno4mU8eY7WYWL5sCT7e3Qno7U/8ogUE9PZn397dGA06zp87S/SIYdisZi5eOMeA/n2/Zs86RRrqa2nTuiXZWS85dfI4o2NHItit2G0W7t65TS9/XwXgXLBbuXA+QdkEuHsW5GPkcw8NG8KO7b8rGyr1MZcTLxIZMRSb1cyF8wnKOpaVQZ/A3vx1+yavXj6nQ/u2TeK8aqsu7cZ1Jk4YR0eP9nj36KbQUcmK1H3zAQ5MRj2TJ03g0MEDaDUNCHYrY8fEMn7cGFKvX8O7RzdsVjPVVRX8/J9/c//eHeUcjQ115GS/4nVOlmI9q58ri9mo0HZ59+hGctJlZs2czvBhkZw+dYITx48SFRnOkJDBpF6/htMhKPMrK+9WLX8hLzdHOW9FeSkeHdqh12mUDZRDlHIsJk+awMYN67BZzSReukD3bl2or6tBp23EoNdKcXM3IA25/W8BEfwkyqaf6PjqY3QiKSPRKtWzfXzL+UE94PR2Lof5Qtk7EM04sIO1ng+XD3N4QHu+7F4Gxmpw2MHiUAS4VPdmQXJZVvPl2G9kzYqgfvMcni6eBg1VUq2cYIXGau7Ez+Xk4CBIfyChyLiKyMHx1SoVkSw6bRWPFk3B/vsKno4NoyLhkFTIbrFJr/yXHA3tS9LkCVBTA3abJPhdVp0U5XSVMliMkPeKm0G94MhOEsP7QGUBTlGDiB30deiO7eX8QD+ydm6U2NttUu2DZAtKlqkTKSEGo4aa07t4NnMoNZvjeL4qToKGc7jcaGYNz2bHcDG4G5qMVLDpUBJ+1FpKtEuKtrGeV/FxWH5bxLMJ/Wk8+7tkUToFsNdBwVPOh/UjbdJIaKxBKQMBBJerVrFO/2FTW4DNxgBdD5e/X08epN9THoyTJ44xLCoCm9XM0iXxLF0Sj0GvVQhi3xe++8rc4FKCsoBp2eJnMh4/RN5JOh0CxZ8/0rpVC54/y+TOX7fw8/VRrAytpoFxY0e7LDqRNatXsnbNKkXglRR/olPHDpSXfVE4+pYvW8KK5VKwv/BdgZLckJOVTVREJEsXL1HiGqJdUDJV5Zdeq2P/3n0MDhoouZlcQs9iNpL16gVt27RSBNiokdHs27sb357e2KxmFi6Yx+ZNG+jo0Z76uhqcDoFhURHMmzsbo0GH0yGQ/yaXVi1/4d3bN1gtJiIjhnI58SJ6nYY/ft/GvLmzm1gtO7b/zujYkZhNBkbGjODE8aPKdxmPHyoKUJ5Td4Ugf+7n6yPRKKmEs9ViIn7RAlatXIHZZCAqMpwTx48qmxXZRSoKNnTaRl48f4pW08CJ40cZOKAf796+UVjoBwcN5OCf+7HbLJxLOMPImBEYDTpyX2fTxctTiqW6+vTq5XO8OneisqKMo0cOMTJmhNKnd2/f0NGjvaJ8BLuVA/v3MnHCOGTFrrZI1ArfajERPWIYhw4ewG6zKPMhcy5eTb5CSHAQFrOR5KTLBA0aoPzeaNAREhxEctJl6utq+Pk//6b0S7FiAWa9esGF8wnUVFdS9L4AwW6ltqaKo0cO0bLFz3z+9KGJBShfW62EJ4wfy/p1a5Rjij9/pFPHDowdE0tPnx4KX+TECeOYPWsGJqO+ibVr0GvZsH4t06dNxWTUs2/vboWrExzotI34+/XkXMIZdu74g7lzZjEtbgqzZk5n4IB+DOjfVyFZdp8/eexy0lfajev49vTGaNCxaeN6Dh/6U2EhGRo2RFlLV5OvKNyWinWOQ6l5lGXMj2pj/yfaT3IySBPXnWwiOe1gs2F6lcnRSD/IvMzVMD94kQ4Wi6TgdCZerlpOal9PCuPHgqkWB6IyZw6npGQkMlkrNNbyfudmslZMp+HgRu7OnwzaKiS0GSOUv+faqHAuBfpiPnUYrNUIaHGgB5lGV7ZsbFaoLyd1+kiEE1t5uWg0+X+uB3O1ZB0atTivneDioG6cDe0HpcVgt34tqHd8NVadIMGTPbrPzdABkH6VU8MH4Hj3BOz1gB20tRQvm8etwO5kLJkhwbHZrUo8UJCVn9NVgKcxULVrM58XxMK+pdybEw1Gg+vaZqh+z8NIf27386T20kmw6ECU+ifnsUrlGVZJCWobuDl9NBzcwrs5IynetUGqDbQLYKlBf+MMN/v6kDawN5R9QolLAoqJr7agcfytMlRngdrt9mZjgBazET9fHx4+uK/EHq5cvkT40FCMBh23bt7Au0c33r19g8VsJC83B6/Onbhy+dI3bjiDXqu41d4XvuPTxyJePH/K5EkTGDigHzptI38e2Id3j27odRosZiOPHqbT0aM9y5ctwWTUs3DBPEUBioINg17Lz//5N+VlX5CF5aqVK1izWgr2DwkOYcO69Rh0eupqapkeN401q1aDw0nB23fcSrupPBfqhIIP74vo7NmRuXNm8TY/j5rqSgre5RMTPZy5c2YpCmbP7p34eHdn/rw5iIKN1OvXaN1K4hIU7FZMRj1Bgwaw/Y/f0GkbMRn1TJ82lY4e7Sl4l4/VYmJkzAh27dyOXqfh2dMneHby4MXzpwh2K0XvC/Du0Y2Es6cVMtzDh/5UduNPMzPo6dND4S28dfMGb/Jeo1Z+sgW7Y/vv9OjelVMnj1NS/InGhjouJ16kR/euPHqYjsVsZFrcFI4eOYRBr2X5siXERA+ntqYKp0Pg0MED+Pb0prKijK1bNhE0aIAS/7uecpXWrVqwbetmRMHGieNHGTN6FHabhfq6GgYHDeSP37eh1TRgNOiYNXM6o0ZGY9BrOXP6JKNGRkuuOVd/w0JD+OP3bei0jdRUVxLQ25/YUTGIgg2zyUDKtWRqqiubWoOu+FRM9HCWLV3Mh6JCPn54z/vCdxQWvEWwWzmXcEbhlbxwPoHIiKHK/DgdAoEBvbiRmoLZZGDSxPEsjl+I0yFQX1fD+HFj2LxpAwlnT+Pj3Z0vJZ8xGnTcu/sXnT07ommsRxRsJCddluJmauXnFLGYjSyYP5ctmzc2qRs9e+YU//qv/5fevfyUbOK83By6dfVi7pxZPEi/R0N9Le/evuHPA/vo4uXJhvVrcToE1q9bQ+iQYKoqyzGbDCReuqDEAWWqMlmpLlu6mCWLFzWhMpP7aDLqOXb0MFGR4UqcNm7qZNasXonNambN6pVERgzlbX4ez59l0sXLk/T7d7FZzSRdSaRrl85fPRDKPZGaOySg+u//ZPtJ8rY5XFmEKMpFUoYCmDRUPUzjzJQo+JDB7ZEDcV49K4FKWxxQXsPDSRMojA0lK24EGOoUhWIXZMXqOqHVDlV1vNm6iZwty9FcOEDipGFQWiCVDNh18PQmV0J7kRU7jNpdW8BSiUAjAnqlHlBRgBY7VJWQNCkKkg+TvXEWz3cuhcYPEvyXuZGqXavImRDK5UF+8PQhWFxWkN2pKAJF5zfWQloKfw0LhaIsEsYOpeZ+ElhqwWkFTR1ZU2PJGzmEJ3PGQ/VHEIx8BZZ2Vck7BEl7aQx8WrucumVxcGorSWMHSyUkglMab1Y6dwd25vWwQEoPbpesNpuECG9FqhMUZAVos4BWS/K4WDhzmM/Lp5K/dRnoDZIVqq2m9MA23o0M4U4/H3iVIVnVioJTaXtF4///W2CiKLJ161bGjx+vWpyS5dDL35cnGY8US+DK5UsMHxapKMQjhw/i1bkTfQJ749W5k+T+VCk++cEwmwy0btWCNq1b4tGhHa1btcC7RzdmTI8jLzcHkBJlwoeG0sXLk8FBA5k0cTzr1q5m1MhoRMGmWIDyOUu/FNPZsyNVleXKA73y1+WsW7sap+jg5fMXBPTqjU8Pb3p0686Y2NFUllcg2Ozs+GM74WFDv7EAZcvwaWYGI4ZH0a5tazp6tKd7ty4sXDAPrcZFdOwUlWSQ5KTLCHYrFeWldPRoz4njR5U+JiddplPHDgwc0I+A3v78eWAfffsEcD3lKjhFjh45RIf2bYlftAC7zcKpk8fp0b0rffsEEBjQi99/26oo/DGjR3Hq5HHFtSkrQFmI+/n6cP7cWcVqUVtHdpuFbVs3ExjQi44e7WnXtjX9+gaSci1ZSagYGTOC06dOKMTGCxfMw7OTB36+PvTy9+X2rTRl3oMGDcDHuzuDBvZn1szpLI5fyLy5s5W40PBhkco8vXr5nKFhQwjo7U8vf1/GjxujxLiOHD7IuLGjm7gsS4o/ERUZTv9+ffDz9WH5siVMmjgeh2inprqSDu3b8iTj0VdLSzXWyIihtG/XhlYtf6FD+7a0b9eG9u3akPnkMVcuX2JYVARWi4krly8RFRnexJUYPHgQt2+l4RDtFL0vYOyYWLp360K3rl7MmB6HQa9FsFuJX7SA9u3a0CewN927dSHpSiJGgw6zyUBHj/bcvpX2TQzSajExfdpUKUHL9Znsjp4+bSrduno1+bzgXT5xUyfTxcuTli1+xqNDO4ZFRXDxwjnFFWky6lkwf65yL/v1DeTxowffxN9Fwca6tatZtXKFYg2rOT/BgVbTwIL5c+nerQs9undldOxIxWtRUV7K4KCBdPbsSIf2bdm0cb1yjaQriQQG9FI4LL8++1832e41m/8rSTBSEqcTKwIGhwuDz+ECC8EOtgqKUk9wfs4kKH7H/bgoGs7uBZMejEYoLuSviP4Y1ywmZWQ4NNZLyZK4kF1wIFiMgABmC9SbyFi9lqy9a+DRRc7FDIKiPAlP1KRDd24v6WOCKF82l7xVS6CxDJBq96xYpbpDp8u9anZA2QfORPaHhzd4s28Tt9fMgLpCScHo68hbPgP9qtlkhA9EvJgAVpvUL9kL4fqvYLeC2YD51FGejo+Gkrdcmz2Wj0knJMg2iwHKP5MYOQjzHyu5ETMEaopBMGB2SKDVDodDKn1wCNhd58tdsgDrhuVwK4FjkX2hrkIqedDr0Fw6Q0ZMP2pXTiVn81KorwC7FKPU2x1KPFF0uJJs6nWcDx8NqalU/bGAO6vHS3yBVivUNZK9eAH6NXN4NGoQNUnnpBilU8BodUEeqZSfgASI/XdOBjnjUZ35KNjsX9Oj+YpkoQaEVrtOZWVpMBioqKhAo9E0KfB1L1wWRRG9Xo/VakUURbRarXIuNd9feXk5jY2NCkKFO0i3Gt5JDVINTWGXZJ69kpISDAaDcg0Zg3PhwoXNumbka8gQT58/f8ZsNjfBuGwOz9ThcChjU+bZ4aC+vp7KykqFk0/ug3yswWBo8rnZbKasrKzJ/KvnXhRFBdRa/txut5OUlERqamqT8bgXjZtMJjQaDVVVVU2QYpoDIQeoqamhrKxMgbST+2ixWKisrESv1yu1XvJfuX/ueKp1dXVN7qv7vXUHXK6srFSgw9SZhNu3b6e0tFSBBlOvMbmuVeZ5lLke5d/LPJBqAHL5/Oo1KKfs19XVUVtb24TtwGazodFoKCsra4LeYzabOXbsGC9evFDGo35e5GupP1dDxqnvMUjwaPX19ZSWliowZup7JOO81tfXU1VV1YSuS70G5PGpxytfz/242tpaKioqmn3mKioqMBqN3zCkWK3WJvfwRxaeO5iDO0za937rDmwgH+teXyi//0kUnZKwxgwYpTic1eqSkDowvSf/wnbSViyEko88nx1LxeFNYNFKSuHOFe6FB0BaImcjh8Dn92DQglPAKZiRmNNd7k2LAUoquBW/iE/n9kBxBuciAuHpPSk5RFNDyZ7VFCwag2HbSl4tnithfIo6vha2G0EwSZibOgO8zuTs0EDIe07RqYNci58Img8SOLS2ivTpMbB7NR+nRGM6skfKuMSV4GOXzukUjCCYwdCA9sB2cqbFwsdX3F0+g5wjO8BYD2YdpmePOD5iAFw9RsrQQMh6KIF6O4wylpwLF9RVb6et5NW86bB3G7y6w5GYAejevpCSaeqqKNr9G0W/TqP+j3geLZoC9WUueDM5JmsBpxkEPdjNCPkFnBkSA9nZWA+vJW1ptBT7s1uhpIzHUybA0U3cnRpCyek/JdYOs0aaN8HllhZcNCY4vxqCP2oq5SfahW+KqdWo8O4pzM1hWH5vV6dWRu4LWv7cHfFF/Tt3vNDmWCnUQqW5fshCW62obt++zf3797/pi7tic38g3TnammM9kJs7A4D6d+rWnAD43njdx6cWoJs2bWqC3/ojkGJ1U6PGyHP1Txgh3BMd3JFs3I/7nrKT2/foodTna2xsZP369d/M+/fm8HvoOd/73B1tyJ1CqjmLRh6HKIqsWbPmu4hFzaHTyH11P5c7VJk7C4M776I7UPs/dTO6z7l73Z56rPLakjd67s1d8crrTx1uUX/v3tw3YD9CPmpubtXtJ2yCFEszNoCxTiok12kl5gRNFRjyeH1wKZlrl0DJeyp/ncGHzQslpgdBR/WR33kxdRgUvuRIeD+MD6+CqQzMVZLrUF8pxeS0paAth5oSrs2aSFXySSjP4/KwvpB6Fiz1YKzmydLJGH5bDH9u487YSGj8BHXvJUVj10rHWRrAUCeR596+TFJkPygvojz1EqcnR0HDR8kyKsnnRKQ/3D1D+ZKxlGyaD5oSsNRJfbM3gLEChAaJKb6iiC8bF/J5dRzU5PJ0+3Iytv0KmnLQVvEm8QTnF4yCsufciQqE1DNQ91H6rdEAmgaJWspcDeYaqCniwYQoOLULPj/jxKQw3t9LBlsD1H4kfcVMCnetwHhmBynRQVDxAWq/QEO5RF5rrAFjORiLwVQOWY84GjYYCvPgzC6ujB4ENZ/BrIPcV1wKCYAnF8jaPJ3s35ZKHISGKom53mJWQda5FKLZ/vcaUFUMrn45BFGBUpJ3xc0tVPf2IwJTtTB1B8pVf98cSLD6oZAtFneYrx8R+7rHHWShoyYUVfdHfrDV11DDsMmfq8GL1ce679DVD+aPsCzdFX5zWI3yuOT/q5WA+tzuhMXNNbVg+56wlOfJ/ZjvnVM912ol9L3Mv+YUQHOboe+9V/fnRwJfPRdqpfhPoObcz6u2EN3768528U/m/0fHNUd7BN9uEOQ5bo694Xv9+R77i7v3xn1TqVbO7ti1zW2u1N/9HSas+310V/rys6pWrOrfqT/7CbMFjAa+3E3jzfnjfLhwlk/nzvDh1EmKTxyAm0fIWzeFd3+sgZJ3WLYuJXvxZImJ3VJHwdbllK6eC6UFpMyIpe70Tsypx/lwajuFZ3ZTcHYvny4douj0XipO7obMm6SNicRyLwUaSrg3JQrt6R1gqQFdGVfGhcHpXXDjnGRlvbrLp4R9vE9KIPvCCfLOHOHTxeMUnd6PMfEoHPmde2NCQVOO9tl9DkYPhuJc0FZReT+FhHGDoTgDzW+zKVg+Hm6d48O5A2Sf2UPelSNkXzlKYdJJPp48AGmJVG+aS8mmmVD1imcH13N/zXyo/gwNZdzeuYZbvy2ChjdkjhoIezcgXjrOl1MHKTl5kk/nE8hPuUBO4jE+njsM+ZncjOgLVw5CWTZX5o8mL+k4mCqgLJvEaRHUpByDF7e4ETEA0lPRnNpH8al9FJzaz8fEY3xI/JNPF/dSd+kAlqRjXIwJhpI38DiNxGFBUPwOjLVwN4lr0f2h5AlFh1fzbPFkuJVIyYUjvLl2XkoKwoodHXan9muZxd9tAN1iXmpEFKfo+MaFJTe1AHBHdlBbLWql9D33mrvQ/hHPmLvgac66aQ52SX7f3FjUgsTdHfSjeIW7W8u9r+6tOcJb9VjkY5rbRLgL6O+d83ufyedobkeubu5z5L4xkPsrz1Nzgszdtfd3zZ1TUH2e5tgw1Awi6j5/b0zNtX9qHanXlzwPalef+hxqV6w7tVhz/fqREnCfX3VzX9/fG4u7Nfy9eVG7RuX36nlXn0fuV3MF7c0ppO819/lo7jn+p819/E0VIAKiro4Hpw9zbsUCEuPnkLJoLmnz55IxJ46sYQN4My6UqiPbofwtwoGNPJgxUrKwdJVkzp+MYfs6+FLAw/iZZE4MJzXMj8fzx3F7wSTSlk4nbclM7iyewV9jIqibNJJbvbrDq6egqyVryVRKd64CbQmOghckDAuC+9fg/SuuDwkgc+IIUmIj+GvebG7FL+L24oXcWzibB3GjSRnSi/LZo8mcOhwMZdhLcjk2Ihgy7kJdOa+P7yVteRx8zMB5ZisPxwWRGt6fRzMncHPxNJKXTidpyTRSF8Zxd8oEbo4IJWvKUKr2LAZzEblJB7k2byJUfoLGMi4unk72mT1Q9ZbiueMonzKKm6EDeDp7BndnziVl7jwuxs8lefFMro8cRsHMyaQN8oO7l6Esj4fLZ5F3dI9EXJt9k1MxAVCYAZ9yuDYogA+TRpE6fBDp8ydzc8EMbiycwbX543i4aDw3wwJ5P2M0T6bHQPk7ePucP4MDsWU9grqPlO9bxfPFo6E8m5IT28kYE8nD6KFcmzGW1G1rQd8IWLGhwYRWcn/+vRwApwSBZLNYFWiELf74AAAgAElEQVQpGcvTKX7rTvqexaJezN/bmaqb2Wz+Rgk1p2Rk0lD19d3jfE6nswnFEjRVqjJtjNxky8hisfzQzeb+mSAIivBRP+RyTE99rFpAqmOJ7kpPrWTdhVRzvHbq/rtbyO4WtrqfP2rNKQ7ZwlTH89QC/u8U3/eEvbtwlf8v30v5es1Z8zJF1z8Zj3pdur+a65d7UwtVm83WLD2UWkG4b6z+CdC2u6dAthzVc+BwfKVC+h5t2N8pD/dxu//+R3RM6rWv9pbI/ZMJlOX7Kq93ea03Z5W5j7+5PjYnb9wtQfV5vrdp/knEAdjBUA/6GmishMYqqK+CN1k87tWTjL6+lB3bDTWFkHSMlDFhUP8Fakq4FBMMNy5AXTm5u7eSMKA7b+ePg/I3UP8JGkukbMmyIrhwkpf+3XjUuyd8+QyNNbzbuISCdfOh4RNfblzgyuSRUPgaKj9yJTqUhKDeOM8ehQ9FUFMLdbVQUQzFuZSvms29ft3ImTUG9OWgLSV5dCRcOA2VJTzc9CsZu9ZD1RvISOJ0qD/nBwVC1lOoKYHaj6Ark/7/vpDUocGkDumJ9vhmMJfwNu0s58ZFwac38CGP05NGUv/wFtSXULNtFed7duLFrKnwoRBq66ChRnLL1n6B8wlcDuzFlUG9IecxVBTxfMNynmxbA+UFcP0Il8b2B0M56Gq4N2YESYHeWE/ug/JCqC6FunJoKIGKAioXTOduX19yFk2B0jwoK+DClFFo0q9D/Qfy1k/j487FoCvD+eQ+V4P6kxjgCx/ypD7ZzAhOCzZ0WDHKZBF/6wEV7YICMjxl0mRmTp9B3JSpzJ45i8kTJxEfH9/sblde1CtWrCA7O/ubGJ774oVv2cHfvHnDrFmzmDNnDleuXGkipGRLUK/XM3PmzCYPpt1uZ9++faxdu5aVK1eyevVqdu3ahcFgUAT1nj17mDx5MrNnz1ZifCA94Dk5OSxfvpxp06Zx5coVpV/N7WrlMel0OrZs2cKzZ8+U47RaLampqcyePZu5c+dy5MgRRVCqXa/FxcXEx8cr55Z/b7Va2b59O+np6UqiBkibg3fv3rF06dImSkf+7tixY9y8efMbpSc3d+Xyo+burjKbzVy9epVJkyYRFxfHlClTFGqsmTNncv36dWVD4S7UmotZyX+/Z8nabDZWr15Nbm4udrudFStW8ObNG2V+mhujnFzzozH9yLX2I2HcnIv34cOH7N69u8mmTT1W97iZOrmpuT6oW3MbyJqaGnbs2MG0adMYPHgwkZGRxMfHc/fu3e96ZORzuY/je2EK9/ths9nIyMhgy5YtzfZbrfycTid6vZ7Vq1cTFBTE+fPnmTp1KrW1tRgMBmbNmkVlZeU352hu3v8uZ+BH68v9fjW3Hn9yiriKue1SoopDD06dlHhSV0HZrNnc8PWnKvGMFD/LvMX5EUFQmI311UOODe8PH15BYy0fb17j0qwxVF48IMUAhQbAALiSYIryudXbm/SQ/qCpAUMdn/Zu5eXiOKj/yNMDW7i7YRnUlUJ9Oc8O7eTinMnw8jEYNFKhuk0P1gYwlvPl8FaSfL0oXTxfUtq6Wp5PGg27f4f3eVybNZmi5AtSPK3wFWcXTuP+mhWgqZdq7uw6KR7YUA51tTyZN5cz/X0wnTsE9aXY32ZxIXoIvHoMaUkkxkZDYQHoGqlLTuDCzLGUpV6SYpKWehA14NSAuRbe5HBmeAQnYyKh5D3UlpN3YAc3ViyEqgIadq/g+bLJoKmAxhre7thKytTRkJchncukczHWN4KhGtvhgyT4epO9Nh6qCqHqPZfjp0mu1oo33Jk7nIrjW6G+Fr5UkD5rFnmrV0ogA6IRQZBgu0XMOLEjOiVkt7/TgA5B5OaNNI4fPcaf+w8QO3IUA/r15+CBPzl88BBnz579Jk4g/7VYLHh7e/Po0SNlwX0vTqDe7YmiSHFxMZ07d+bw4cMkJyfTt29f9uzZA3wVnI2NjURGRuLh4YFOp1MC/na7nU6dOrFkyRLWr1/Pli1bWLdunZINOnr0aEaNGkV6ejqJiYl4enqSlJSEIAg8f/6cbt26sWnTJu7cuUNUVBRr1qxp1gqTr+VwODh+/DgtWrTgzJkzioA4cuQIfn5+pKSkkJKSQkhICPHx8U0EdnFxMX379qVv375NyEUtFguHDx+mZcuWXLhwQTnearVSXFzMkCFD8PHxAZq6w44ePcq//vUvzp0714RcVn3N5jYj8u/d3aDuzW63s3//fvr27cuBAwc4dOgQhw8f5ujRo5w6dYrc3NxvfuOuoH6knJrLtl2+fDn5+fnYbDa8vLyU9eTevifw3cfn/pu/s/K+Zx06HFIa+akTJ4kMj2haKqOCzXMHvla/mnPpNrdJsFqtWCwWrl27Rq9evdiyZQuPHj2ivLycvLw8Lly4QHBwMPPnz2/iuXCPf6nHLYqi0ld34HD3vjtFB5cvJRIxNFxJhBNsTT0M6j6fP3+ezp07c//+fT5//syCBQsoKytDp9PRtm1bCgsLm4xPPQfNNdnC/J4rtzmL+nvrWP3ZT0pqvOjAYZPgzaxYsTqNYNZQtn0HpwcFYc7OlAT760ckRAfB8/t8SjhA0oIxoP0kJVnoDFKii6UWbAacCFgQMCBIhEsGPY9mTOavybGSUrLrqTq+n4zpY6E8n7ur5/H80HYpqcRmAG29hGtpaJRiWIIFEQHBaQKnBlveY86GD+bLtk3ScboqcmdMgG2rIechJ2KGUP/8iZQlaTNLLBZ6V/mGzcXY7nTVH9bV8/7YCQ4NCYIn6WDUQ+lnEsL6w+1EOLKTu5PHQp0L/UVfA7oK0NUiuRYlsGknBnDoQFvHxUWLODlnNtTXgaaez+dPk7RwOpS/5c3C8ZTtWi0huZj1UqZpbYmUveoqR5FujQBmLTx9xsmIcJ7u3gLGStCVk7J6ATm7N0LxKxJi+sCzm6A3Sgm9FdVQWwsWo1Sbh4RSI4gu1BI5Bvh3JqDrIZDpUDasW8/I6BjlvWyNWa1WCgsLv2Fz79GjB+np6d+4M+RYltp1Al9372vWrGHOnDmKZffw4UN69uyJRqPB4XDw4sULvL29iY6OpnXr1tTW1gKSAC0sLKRTp040NjYqSkU+75s3b+jQoQN6vV5J99+5cyfjxo3DarUyfvx4li1bprjb6urqaN++PR8/flT6p/4LkJ+fT0BAAH5+fiQmJgKSkO/Tpw83b95UxvDs2TPat2+P0WjEZrORlJRE165dGTZsGH5+fsq8aTQaJkyYQEBAAL6+viQkJChz/Ndff+Hl5cXw4cPx8fFRHnyNRsPEiRMJCAggICCAkydPfhMv/J4b7EcKr7m47o4dO4iKilLumzrpSJ38I5cWlJeXK9a3IAiKIFQn6sglA58+faKhoUHZzMj3QX717NmTzMzMbxKd7Ha74m77HppIc9ZlaWkpNTU1SvmL7K602WxKCUdjY2MTN7nseaipqUGn0XLm1GliRkQr5UFGvQHRLlBVUdmEfaO8tIzqyipsFquiLNXlMPIaVbvu5Ti53W7n5cuX9OnTh+zsbGV+q6qqlHhifX09s2bNYsOGDU2yP+VxfPnyBb1e33RORAeN9Q2UfSmlrqa2CdSfTKlVUVaOXqvj8qVEwoaEfsXJdUpu2aKiIiVpTRRFzGYzW7ZsIS4ujrq6OhwOh3K/NRoNHTt2JD8/XykdMRqN33V1gjRHtbW1VFdXN0GNkTNOq6urqa6ubuKpkcMORqOR2tpaRW7YbDaqqqqoqalBEAR+UorKXQkRIjK1LZKCaKim9ulDif7I3gA177k0OgSSTpLz+zJu/TYfLGVgtLhYE1zKxsVJi1MCKnE6XSd+9xreZ+G0N4KgQ0w8z8Ph4fD2CSmTo/hy/ZyUkWoTJBNFFKR+uBBr5PpCicLJiD73GZQXSZaSpZq8X6dTs2YaXD/E6XFDoLH+KzOCHQlg2gXRJtXDSVyGWMygNWB/8Uxys9oEaKzj6qjBcGYHmpXTyP11rpQd6wRBlCwp1yYQwcV44cQETjNoNTg+lyHmf4Q6PdQ30HgvjTPjo6DwOY/GhCFeOOaCepPGItFAuKDQnNJLqlkUwWDE+vo1YnWxFH811/Lwj9Xkbl0O145zccxgqPkogXTbkPpvNH4telfWlAPZ660io/h+k3eHrp3ipg0bGTt6TBMKmb279+DTw5tBAwbi5dmZc2cTwClRo/j08OZh+oNvmBVwwrDIKLZs2aJcSi0IJkyYwMmTJxWhabfb8fT05OnTpwiCQFJSEsnJyRQUFNCyZUsaGxuV8yQlJREWFkZmZiYXLlzg1atXTTJEP336pDxwVquVlStXMnHiRAwGA8HBwVy8eFEaukv49unTR/lMfvjkZjQaCQ8PJzU1laFDh5KcnKwk/lRWViouSrvdzq1bt2jfvj0GgwGn08nBgwd58OABqampDBo0SHHrFhcX88cff1BVVUVUVBTHjx9XBMPhw4d58uQJaWlp+Pv7K8K+vLycHTt2UFlZyYgRIzh27Njf3NimY3F3Kaljme7ZtNu2bSM6Ohqz2axwBsocdbIVMXf2HH5dvoJ+ffoqVFOZGU+IHj6CHt264+XZmYfpD5ApsJbEL8ajfQeGBIfQtnUbVq74FbvVhmgX8Pf1U+ixenTrTsajxwpdj/o+Dh06lF27djXrTnVPpMnMzCQwMJD+ffvRy8+fnt4+CgfllcTLjBszlskTJxHQqzcdO3gwd/YcSZZZbWS/ymJIcAj9+/ajp7cPs2fOUhTDjeupxIyIZtCAgXTu5MnD9AeUfC4mduQo+gQE0svPn6iISMq+lNJY30CXzl7kZGXjFB3UVFXTtnUbzpw6jVN0INoFggYO4s7tv3AIIoMHBfEs8yl2q40jhw4T0Ks3A/r1Z+H8BcyeOYtdO3aibdTg7+tHyedicMKLZ88JGjgIf18/+gQE4u/rx8P0Bwpn4vq16xS6Ki/PzsyaMVOJ7+e9zmXwoCAG9OuPX09f4qZMJThosLIhvnDuPN27diNkcDBdvbpwYN9+BJudndt34NmxE16enRnYfwBVFZV08uhIwdt36LU6WrVoyawZMwno1Rvv7j0YFTMSg07fhFFe3niXl5YxKmYkAb164+/rx9DQMD4WfQAnZGY8obd/L4IGDsK7ew8mT5xEY30DdquNA/v2M21qHENDwwjo1Rsvz87cSrvJjGnT6eXnT7s2bTl+9JhLAUoSXIIEBVV8yAFWvUs4m6XU/saP3J01EsveDWTMieXVyS0g1EpF6TLRq8P5ldXAAQrYgAhOg8tFiFkqGXhwj7SgPnD9FOdDfXDmZ0gWmQBO12ZEsoQcLrJZhYFJQgd1mJAUh0SOW/bnGvIXRKHfu4jUuSNA16iMTWFcQPrrdIAZB0aZGskJ1NdLdZAOQFPH49kjYe8S3k0bQu2hjWDQy1yz0vCUTEoHDqcZCb/FKn1htruo30WwGjE8v8fJyH5w6wLJwf5S/aNF4j6SLG9BGZdaAYpOh7QZMBmlSRHNoKvh7f7fyZo/Ee3O1fw1b4wUOxQkkBu1vmvK/ef4Oqn/0AKUF6Rgs7NuzVomTZiIYLNjt9q4eSMNv56+vMt/i1N0kJvzGs+OnXj14iVmowl/Xz8e3E9vQnor89I9y3zKhw8flEJuWZBZLBaCg4O5ceOG0g2DwaC4U9WJBG/fvlVcoPLvN2/ejJeXF+Hh4UyZMgVPT0/Wrl3bbCLH69ev8fLy4vr164iiyLhx41i7dq0SzyktLaVNmzYcPXq0WTfi5s2bWbFiBaIoMmDAABISEqRpV8WSrFYrOp2OkJAQVq5c+Y1lduPGDfz8/L5xFZrNZkaMGMG5c+eafAbw4MEDvL29lfeyG0gQBEaNGsWxY8e+Gz9Rt+9lWMrz4/5eFEV27NhBt27dWLt2LevXrmP1ylVs27KVdWvWUl9bh91qY8qkyfT09uHD+yIEm53I8Ai6dPYiP+8Ngs3O0sVLiJsyFZvFyrmzCQQNHIReqwMnPH2SSdvWbXj7Jh/BZsenhzePHjxE26jBp4c3T59kNtnUyff++fPnigvWfV7cxxgUFMSRI0cw6PQYdHpmzZjJpAkTcYoOriRe5t//+m+SLl/BbDTxOjtHIQSWldKOP7Zj1BtorG+gl58/I6NjMBtNpFy9Rouff+HMqdO8LyjEZrEyJnY0y5YsRa/VIdjsrF29hqiISByCyKQJEzlx7Dh2q41ryVfp5NGR6XHTsJotFLx9R1evLhj1Bm7fvMXUyVOwmi1cOHeegF69+Vj0AZvFypZNm/nv//oXD+6nY7faWLRgIclXkrCaLQQHDebAvv1YzRb0Wh3z585TNrA3b6Th7+tH2ZdScELe61xa/tKCzIwnmI0mIsMj2LJpMxaTmerKKsKGhBIaMgSTwcjL5y/w7NiJrJevsFmsfCkuoatXFx4/fITVbGHPrt1MHD8Bs9GEQaenXZu2fHhfRGN9A508OjJl0mRMBiNmo4mxo8ewcsWvTfgMZQt0etw0psdNQ6fRYjGZmTJpMgvmzaeirBx/Xz9OnTiJUW9Ap9EyZdJkpsdNwyGI/L7tNzp28CDj0WNlvXl27ETylSQcgsjxo8fo3rUbPymawCUkVbpQUoAOOzitOOw6EDRQ/4Gniydg3jCftDA/dHcvSwXzLsntFL/KWQlmTMDmtCooRBJkmBWcdonhvCif5JAA7JsWcCu2L+g+AQbJYlD1RTFTXZPjdH6V4RKDuhXM1WjO7iRz4kA+LYnh/bb5YGhoYuE6EF0Et64dLw4sDuGr1eviIhQBTA28XDQa/dpx3BneDWfaMdBVK8z0Thmw04pUuO40gcPo+sI1mTLUpVMHX7K4EhGIZUM8N2OHQNVnMJllc/urN9rt5cQuWcJOh/wUQ0095tMnyR8dQe3iKRIsmrYMRAEbYHK4TiuisvQcSLBtktXr/Ad1EPJOW2bx/n3bb4wdPUbZ+S+YN5/pcdPIycrmdXYOWS9fKYSsDkGkR7fuPHrwsInyUy/w5oS01WrFx8eH+/fvN0lyCAwMJDk5WRFkTqeTd+/e0apVK8UlBHD79m3Onz+vJFe8fPmSLl268PTp0yap+8+ePaN79+5s3bpV+Tw9PZ2uXbuybt06zp07R0xMDP7+/pw+fbpJ5hrA/fv36d+/PwaDAb1eT2RkJJcvX26iOOQM1JiYGMLDwxVhLY/T4XBw8+ZNgoODm2RmyoXVERERnDx5sgnCidVq5c6dO/Tu3fubTFCTyURsbCynTp36xxmRRUVFlJeXU1xcrMyje8am+rVz5078/Pyk+OrmjWzZvJG1a1bx+29b0TTWAw7ipk7m1xXLsFnNCHYrv/+2lQnjxyowXjLepgyVV1lRhk7bSO7rbK5dTaJD+7Y8fvQAq8VEL39f7t65DU6RHt27Sv/H4YJmazqW72VXqr8TBIHq6moMBgNaTQNPMh4xLW4KI2NGYDYZuHTxPP379VHAoC1mIz19enDnr1t8/PCeVi1/UUC7RcHG8WNHiIoMVxgp1MDjZaUltG3TitTr18jOeklO9iuup1zFo0M7KspLOX/uLCOGR2ExG5k3dzbLly0hoLc/FrORPw/sI37RAkxGPdu2bubM6ZMY9FoCA3px/txZ5fpZr17QoX1bqirLsdssrF71q0RN5hTR6zQ01NdiNOh4mpnBooXziYoMV/BSa6orcYh2CgveknItmZ4+PUi5lkx52Rc6erSXGFRc8HNnz5xiSMhgnA6BLZs3EjsqhrzcHJ4/y+RN3msmjB/L0iXxWC0mtv/xG7NmTlfYJ9q0bknBu3x02kZ+/s+/KSx4Cy44tGtXkwgM6IVgtypwfvK66OnTg2dPnyjH1tZU0dhQx62bN5R5kvuX+eQxXp07YTLq2btnFyHBQYiCTQE19/HurjC25GS/onWrFvyEDN4s+/L4qlhEGa/NYZdiR6IWDOXkrp5N0egQ7gZ5w7ssyeXpIpWQSfZkDj87FsnF6FJaMmMCoihZP+UfSR0dRv7EUPIWxoL+C04MWAR7E8MNGWdTFtgqJSh582xga8R0+Rh/RQeSMSaQ+qObJMYG2c0rOnFiQ8SKwoLhlIShFdCLkmIURItLATZSvHEe+ZMHcmmIBxSmg6hBcNjB6nAzRQUktnULDtGCKNoldFBXuM2CBozFPB4VSsGoMJ4vmApVJRIFk8tNKW9+1MrP4XRpWEGaQ4vV5cLVaCH1Os/696IwOpgvh36XkmecdsVCtaGsG2VXIrqsTRvmr9yAP2oqZaV2geKUgKFHxYzE16cnI4YNJ2ZENEOCQ4gYGs7e3XvQa3X4+/px787dbyDVlMQAmhY6yzGckJAQLl26JK1HV+aml5cXBQUFTTLo3r9/j4eHB3V1dYqgg6bp2haLhdDQUPbv3w9IlsyzZ8/w9/dn//79SlxBVrTp6enEx8ezadMmXr16RVhYWBMrTI5N+fr6smjRIg4cOMCZM2fo2rUr8fHx3LlzR7ludXU1wcHBjB07VlF+svJ2OiU4s9u3b9OvX79vUumtVivDhg1T5kEd33r48CF+fn7fxEssFgsxMTEcOXLkH9VNffjwAQ8PD1q3bk2nTp3YtWvXN8e4AwBs3LiR2NhYKf3eJbRk8GQZt3LmjGls3bJJwX3ctnUzcVMnI+Nynks4w/BhkVgtJspKS5g+bSo+3t0ZGjZEITR+/OgBFrORXv6+3L93B4NeS/duXXiS8UhRMHL7nvXaXOamzWbjxo0b9O3bF+8e3RgdO5KpUyYxLCoCk1HPmdMnCQsNwWY1K9cJCQ7i/LmzvHr5nG5dvSTBiwSsfuevW4wYHoXVYiLx0gWGhg1RcDhzX2fTulULIsLDiB4xjJjo4YQEBxERHkZhwVuKP3/Ex7s7VZXl9O/Xh9IvxXTr6sXzZ5nEjorhespVRMHGnNkzuXf3Lz5/+kCb1i0pKy1RsFxvpKYQGNALWVkPDhrIyxfPMBn1XLuaRPjQUDw7eTBu7GgmThhH0KABWC0mBdfTs5MHffsEsGrlCrw6dyLlWjJ5uTn8/J9/f8WLdYqk379L0KABGA06ZkyPo6dPDyIjhjJieBTDh0USER7GqpUrsFpM7Nq5nQXz52I06LBaTLRu1YKCd/kY9Fo6erSnsqJMwarNfZ1Nh/ZtFaxZ+VVVWU7bNq0oKy1RsFxlrOGzZ04RFRmuvHc6BIX2rPjzRw4f+lNZb06HQOr1awpRMzh4X/iO//o//w8/KcggssXiEpSC6x9OBzhFrAjYbBow1lK+bxuPA7vxengo1FRILOmykLU7pIQah4CI4FKAVkUJOXAiOEQcDiTYsIZKbs0cS9pgH8o3xoOhFkE0Y8OByanuk4CEWGr/Sl8kW3YCUj+tBsh8wMXBgVwK6Q63z0kJJg4kC81hV8w2EatkWQkStqgAWOTJdzrALoJOQ/2O9dwO8eH6uGAJY9Shkywnq/hV6TvkGKBVZVkJLmsLLA4BG0YwlpIzLpqMPv6827wKGipAtLv0nwOZleOr5SeAaJBiiqIAovOre1O0wosn3PXryeMAX8S7KSA04BSM2BCacBOKqtip5Eq2u+iR/l4BOkVHk+y2jes3MCZ2NCZXLHTenLmsXPErZqNJSQAoePuOyvIKHIKIr09PHtxPV2KCigXvigmqhb46a3HmzJns2rVLiYtVVlbyyy+/UF9frwT4nU4nhYWF/Pvf/8ZoNCqKcc+ePbx8+VJRFhaLBX9/f5KTkzEajWRlZdGhQweOHj36Tf1dTk4ORUVFSl++fPlC586dKSwsbKKobTYbc+bMYdasWSxcuJBp06bRtWtXIiMj2bNnD3q9noaGBkJCQliwYIGC1uFeKwWQlpZGYGCg8l6OG9psNiIiIkhISPimRCQtLQ1fX98myQfyHI4ePbrZ3zTXdDodjY2NVFZWUlpaqigIdXmFe5bvjh07GDFihOv9V8YANTXRtLgp7Nm9UxFQW7dsYu6cWYpCSU66zMAB/bBZzSyYP5cJ48dSXVWhgIW3bPGzYgH27uVH+v27mE0G/P168jQzA3AR+Lo2I+rxK2tXldEqv7dYLFRVVfHLL7+QmpqqsCBsWL+W0CHBCnPB8GGRikC2Wkz07RPArZs3qKmupFXLXxQmBcFu5dTJ44SFhmC3WUi9fo3QIcES84ZTpKa6ktatWvDu7RtsVrNCepyXm6NsHKIiw9m54w+CBw9C01jP4viFbNm8kc6eHdFqGjAZ9cydM4vLiRebUHvJcz1jehzxixZgNhm4fSuN8KGhilXdoX1bLl44p1z7wP69DBzQD7vNwpbNG4kID6OivFSxCD06tONcwhmF7Pfjh/fICunSxfOEDw3FIdpZv24N0+KmKLx+msZ6ykpLqKwoUyzAGdPjcIh2jAYd7dq2Jvd1No0NdbRt00rhMRTsVq5dTaJf38AmvJQ4RawWE23btOLli2fIm6uK8lKOHT3M9ZSr+Pn6KPdIFGzcv3dH4Sbcsf13ZkyPU86ZdCWRfn0DsVnNiIKN7KyXtGvb2mUBymabE5ebTXaR2cHhxGq1Y8ElkDV11CcmkBjYg7fzp7vYDRzKzyUXl/xQSGx7TkVLyZ8pl/n/2jvT7yiqNIz7h8yZUbKQAAIBs5CEkA0kEDJojkYgiAqjEEgGBRREODIqkACRVXDOQQYOCEZURpCACzKMjoggSyCEBkInhCVk6fReXdtvPlTd29VJXL7NfMg9JydJd9Xte29Vv0+9z/ve94Ggh+PLq9iRPQLlwC6wDaJUpxAxLBsAIyhEUKMAGEYEA63MzeZWtk8s5IMn88F90S4Bhk1RWl6k6QAp7KwnDQsWY2Jk/hA9O7ezu2AM3y5fCN420H02JWnIUmJW4pCKSrS4tAA0S8vWAkf8d7lYNZcDGY9x56PdFnVsajbdLNbKGd6wvUo9YNcYNWWSkokKbdf5vGgChycUWIlAuh9LvNdANQ0b7BQ7vhhNbpKqFb+nFIzDAzR1gzCgv64AAAnrSURBVOo1aymfPkMC2LGj9aSOfoymxquEgyEuX2pg1MgU6r84iqerm4y0dE6e+DYGRAUQHq8/xqVLl/r92OPHj5OZmUlrayu6rrN48WLKy8v7VEG5fv06iYmJMYZv1apVlJSUyKK8+/btIy0tjfb2dtrb20lISGDjxo24XC5cLhdut5uWlhbAMu5FRUX4fD48Hg8rVqxg1qxZ0kt0UmmCNo1EIni9XoqKiti/f7+1bKbJzJkzKS0tpaGhgaamJlwuFy0tLRJcBN144sQJcnJyYqqDiOy/0tJS9u7dK+cmHghOnTpFVlZWTLq7MPbFxcXs2bPnN/f4OZuu630KdPfnXSqKQk1NDcXFxTQ0NHCtqZHbrW5c167S4m7mdqtb6geuq1mLME6bNtby8sIqSYl9XHeAp58qJRjwUT5jGosXvSz1ItevqyYxIY76o0dQwkHGZKRx9IvDmIZGysjh/OvkCYeKQfRh4tixY7hcrj5JML03TV+4cIH4+HguXLBU0FvczeTl5jB50kS8Pd18crBOeoBgqY8UFuTx5fF6/L4eymdMs5REDI17d9uYUjxJal8e/PgjJowviFGQn/VsOZULKvD2dBMOBVj15krGZmdKMeMN62sYk5HGsqWvEg4F2P/hXlJGDpdyWWCwdcsm1tWslR7eupq1BPxe3t/xHoMT43l92Wsc/vwQaamj+fH0fzANjSuXLxE36GHO/PgDYHD3zm3SUkdTWJCHt6eb+RVzmTP7eUJBP6Ggn7+/v534uEf45GAdwYCPGdOfYeWK5SjhIG23W5hSPIniyUX0eLq43HCR4Y8O5aczp/H7emhxN5M5Jp33tm0hHAqwbetmKhdUAAY+r4eE+EHcar5Bd1cHyUmJVFXOJ6KE8Pt6mD6tjNXvvIUaCRPwezn02Sd0drRL3c75FXN50H4Pn9fDywurWPTKQjoe3Gdsdibv73iPUNBPZ0c7M8uns+iVhfIeqpj3kryGx+q/oGjiBElrnzt7hkce/qMlhxRrdMGiBq04nWnTcxGRSBE2CJ77iX8uq+D2kb2gBJxnRak3ASK2Q2XawKPZBhrDPjjQQ+Onezm+fCFcvgh+HdMET9Bv4Z7gY20ANKUpt4BKhJZAszQKO3x8VV3DiferwXfboipVux+HJxTjPdrxsqAZQTcNSa2iGnDuLF+vWMrVT+usItaoRLQQRjgMRjSmZnUS/SwDE93UhKgfETTQfNw/uJtvlv+V4LWfLWCTLr/IdLXnI2hbNExDgYgqQ6CKbmCgQsjD99WrOLthNfjvo2l+CaLWHiUbQFHltZFEUdTN/PXmyAI1dYM176xmzguzJZCpSoRdOz9gSFIyuTnjGDUyhXfeelsmzojsPzExAYSqEqF8+gxqa2tj1AycWZ+1tbWkpKSQkZHBpEmTuHPnTkzlEU3TaGxsZNiwYTLNWVVVOjo6qKysJDs7m7y8PPLz8yXQbtu2jcTERJKSkoiLiyM+Pp7ExESmTp2K3+8nEAhQVVVFQkICubm5lJWV0draCsR6F70rYgCUlJRQV1eHoig0NjYyePBgBg0aRGJiIsnJyQwZMoSEhATcbnfMeYcPHyYvL6/f7MWysjIJqmLOAN999x3p6ekStAQA6rrOnDlz2Llz5++uNgLEeElO+tD5v2ibN28mLi6O5ORkhg1N5k9//ANJgxMYkjyYeXNfJBT0M79iLlu3bJKahLUb1lG5oELGAD+uOyA9rn+fOklWZgbjcrLJHJPOhvU1lEyZzD927UTXIuSMzZJ0aFZmBqd/+F724xx/SUkJ1dXVfcrTOUtxieu4ZMkSkpOTmVI8SYr0jh41Er+vh88+PUjx5KIYkdn8vHF89eUxMHXutLXy7MwZjB41kuysMSx9bQlPTC2JmZdln6xz3bdu8uzMGWRlZpCRnsq4nGyarl6R9LCgSeuPHgEMbt5wkRA/iP0f7pXq9hfOn6MgPxdPdyfnzp7hmbKnyEhP5d3a9axZ/TYjRzzKE1NLOP/zWTzdnXR2tBNRQqx443WGDkmiID+XxycUcmD/PkaljKDH00XjlQYpYZWfN47lry9lzuznqaleA1jSR9OeeZrccWNJSx3NW397k8cnFEo6cs/uXTw2OoXCgjySBidYgtS2Pdu6ZRML5s8jHAqghIMMG5pM09Ur0htc9eZKMtJTGTF8GK8uWUQw4EONhGm6eoVhQ5O5ecOFaWi4b91k7kt/ISM9leGPDmX2C89Z3q+pc/qH7xlfmE9+3jjGZmdSuaBCaixu3bKJl16cg3gIqT96hPGF+ZKBuHD+nBUDFDjVx/MwVCuuZYOMNMgBzdpDF7wHWidoirShqmk5ZGHMKMBII2tRbxEUK9FfvB8O23v+HoDfa4UkTUeCojDUEiSc+fsiccQgogYtmjBkgDcAkW4wfPbWB6sPk16xMeEEqaYdSzQt3DYk5lpJKp0dlpahEsIw7Dih/WSmGGHLozKMKFiLfA90mVarmoChQNAqIYcRsEBMAmDUO4boy9aX14iuv4gVmjroYaugQNgDRginuLE1kYj9IKM54rp2+70A6LgxBHhpETVmG0Q4GAITmm/cxO/1yWNEnE8oqzvT5IVX2buqu/NvTdPweDy0tbX1KbTsNNi9iwuDlQzy4MED7t69K70mQZ065W+Ep+UsLi32HQkZG/E50DfWJMbRu3SZ+K3ruqQpxf4/iK0KIvrpXR1E7EsTa+E06E7q2NlHb0r3t5oz2aV3dZDefYgxi7VTFIVwKCBV1YMBnwQmkZzg1HkUdKl4KheGVJzb4m6W/Qnq0dDVmOPVSDhGrFWMNRQKxezTE3/3VzdV3Avd3d2SSgyHAnLsESUkY0diHIKuc2rxdXU+kMroAiwFYAnqTRyrqQrdXR20uJv7UH0CLMW8xW/n+4ausvHdDcx+4Tm6uzoIBnxSry8Y8Mn1Pv/zWSY+Pj6GYhSJI5pqXS+xnpqqoISDuG/dlMlKwisV9K6mKhJMlXBQXi8xN0NXaW25RcDvlesgkljEMZqqyHmItRAxSL+vR1Ln4n1Bf4rX1EiY7q4O7t+7E11re82UcJD2+3cJ+L0y7iruE3ktxb1i34vO6/wQ9GcDDceP89ti/xiG9BCdxzjjV/24lTFxLnmCYVhAq9uZjg4jH/OZvzCu6Nu2qynpTju5xwEc4LD5ztfNPkN1gIhmZV3q/ayHPScJUP3M2dm/hWiqFb8ze9OPvfr/hX5iP1z0p/bTn7NPo+/Q+hvrQBtoA+3/q5lEE8YMk5VvrCBrTCbvbqjl5Lff4Gq8wrUrl/jm6y95Y/kyxo8fz6FDh4Bfr7gz0Kz20P96AANtoA20gTbQfqE54uaiMktT41Vq129gwfx5PFkyhdI/F/Paq4vZsX0bPp8vdhsOA8+4v9b+C+9Gt6NIL47HAAAAAElFTkSuQmCC">
          <a:extLst>
            <a:ext uri="{FF2B5EF4-FFF2-40B4-BE49-F238E27FC236}">
              <a16:creationId xmlns:a16="http://schemas.microsoft.com/office/drawing/2014/main" id="{F6C685E5-FC4F-4025-AA33-44DC2013C14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1344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1396-043E-4C03-A320-998D46351B11}">
  <dimension ref="A1:M107"/>
  <sheetViews>
    <sheetView topLeftCell="A70" workbookViewId="0">
      <selection activeCell="M75" sqref="M75"/>
    </sheetView>
  </sheetViews>
  <sheetFormatPr defaultRowHeight="15" x14ac:dyDescent="0.25"/>
  <cols>
    <col min="1" max="1" width="1.140625" customWidth="1"/>
    <col min="2" max="2" width="9.28515625" customWidth="1"/>
    <col min="3" max="3" width="45" customWidth="1"/>
    <col min="4" max="4" width="24.28515625" customWidth="1"/>
    <col min="5" max="5" width="1.140625" customWidth="1"/>
    <col min="7" max="7" width="11.28515625" bestFit="1" customWidth="1"/>
    <col min="9" max="9" width="8.28515625" bestFit="1" customWidth="1"/>
    <col min="10" max="10" width="38.7109375" bestFit="1" customWidth="1"/>
    <col min="11" max="11" width="11.28515625" bestFit="1" customWidth="1"/>
    <col min="12" max="12" width="2.140625" customWidth="1"/>
    <col min="13" max="13" width="11.28515625" bestFit="1" customWidth="1"/>
  </cols>
  <sheetData>
    <row r="1" spans="1:5" ht="6" customHeight="1" x14ac:dyDescent="0.25">
      <c r="A1" s="56"/>
      <c r="B1" s="55"/>
      <c r="C1" s="55"/>
      <c r="D1" s="55"/>
      <c r="E1" s="54"/>
    </row>
    <row r="2" spans="1:5" ht="26.25" x14ac:dyDescent="0.4">
      <c r="A2" s="9"/>
      <c r="B2" s="53" t="s">
        <v>82</v>
      </c>
      <c r="C2" s="23"/>
      <c r="D2" s="23"/>
      <c r="E2" s="7"/>
    </row>
    <row r="3" spans="1:5" x14ac:dyDescent="0.25">
      <c r="A3" s="9"/>
      <c r="B3" s="23"/>
      <c r="C3" s="23"/>
      <c r="D3" s="23"/>
      <c r="E3" s="7"/>
    </row>
    <row r="4" spans="1:5" ht="14.45" customHeight="1" x14ac:dyDescent="0.25">
      <c r="A4" s="9"/>
      <c r="B4" s="52" t="s">
        <v>81</v>
      </c>
      <c r="C4" s="51"/>
      <c r="D4" s="50">
        <f ca="1">TODAY()</f>
        <v>44994</v>
      </c>
      <c r="E4" s="7"/>
    </row>
    <row r="5" spans="1:5" x14ac:dyDescent="0.25">
      <c r="A5" s="9"/>
      <c r="B5" s="23"/>
      <c r="C5" s="23"/>
      <c r="D5" s="23"/>
      <c r="E5" s="7"/>
    </row>
    <row r="6" spans="1:5" ht="15.75" x14ac:dyDescent="0.25">
      <c r="A6" s="9"/>
      <c r="B6" s="26" t="s">
        <v>80</v>
      </c>
      <c r="C6" s="23"/>
      <c r="D6" s="23"/>
      <c r="E6" s="7"/>
    </row>
    <row r="7" spans="1:5" ht="6.6" customHeight="1" x14ac:dyDescent="0.25">
      <c r="A7" s="9"/>
      <c r="B7" s="23"/>
      <c r="C7" s="23"/>
      <c r="D7" s="49"/>
      <c r="E7" s="7"/>
    </row>
    <row r="8" spans="1:5" x14ac:dyDescent="0.25">
      <c r="A8" s="9"/>
      <c r="B8" s="19">
        <v>41578</v>
      </c>
      <c r="C8" s="18" t="s">
        <v>79</v>
      </c>
      <c r="D8" s="17">
        <v>511.5</v>
      </c>
      <c r="E8" s="7"/>
    </row>
    <row r="9" spans="1:5" x14ac:dyDescent="0.25">
      <c r="A9" s="9"/>
      <c r="B9" s="19">
        <v>41610</v>
      </c>
      <c r="C9" s="18" t="s">
        <v>78</v>
      </c>
      <c r="D9" s="17">
        <v>2469.65</v>
      </c>
      <c r="E9" s="7"/>
    </row>
    <row r="10" spans="1:5" x14ac:dyDescent="0.25">
      <c r="A10" s="9"/>
      <c r="B10" s="19">
        <v>41614</v>
      </c>
      <c r="C10" s="18" t="s">
        <v>78</v>
      </c>
      <c r="D10" s="17">
        <v>1179.95</v>
      </c>
      <c r="E10" s="7"/>
    </row>
    <row r="11" spans="1:5" x14ac:dyDescent="0.25">
      <c r="A11" s="9"/>
      <c r="B11" s="19">
        <v>41624</v>
      </c>
      <c r="C11" s="18" t="s">
        <v>77</v>
      </c>
      <c r="D11" s="17">
        <v>200</v>
      </c>
      <c r="E11" s="7"/>
    </row>
    <row r="12" spans="1:5" x14ac:dyDescent="0.25">
      <c r="A12" s="9"/>
      <c r="B12" s="19">
        <v>41659</v>
      </c>
      <c r="C12" s="18" t="s">
        <v>76</v>
      </c>
      <c r="D12" s="17">
        <v>100.25</v>
      </c>
      <c r="E12" s="7"/>
    </row>
    <row r="13" spans="1:5" x14ac:dyDescent="0.25">
      <c r="A13" s="9"/>
      <c r="B13" s="19">
        <v>41659</v>
      </c>
      <c r="C13" s="18" t="s">
        <v>75</v>
      </c>
      <c r="D13" s="17">
        <v>137.47999999999999</v>
      </c>
      <c r="E13" s="7"/>
    </row>
    <row r="14" spans="1:5" x14ac:dyDescent="0.25">
      <c r="A14" s="9"/>
      <c r="B14" s="19">
        <v>41779</v>
      </c>
      <c r="C14" s="18" t="s">
        <v>74</v>
      </c>
      <c r="D14" s="17">
        <v>80</v>
      </c>
      <c r="E14" s="7"/>
    </row>
    <row r="15" spans="1:5" x14ac:dyDescent="0.25">
      <c r="A15" s="9"/>
      <c r="B15" s="19">
        <v>42264</v>
      </c>
      <c r="C15" s="18" t="s">
        <v>73</v>
      </c>
      <c r="D15" s="17">
        <v>1000</v>
      </c>
      <c r="E15" s="7"/>
    </row>
    <row r="16" spans="1:5" x14ac:dyDescent="0.25">
      <c r="A16" s="9"/>
      <c r="B16" s="19">
        <v>42507</v>
      </c>
      <c r="C16" s="18" t="s">
        <v>72</v>
      </c>
      <c r="D16" s="17">
        <v>5172.21</v>
      </c>
      <c r="E16" s="7"/>
    </row>
    <row r="17" spans="1:5" x14ac:dyDescent="0.25">
      <c r="A17" s="9"/>
      <c r="B17" s="19">
        <v>42534</v>
      </c>
      <c r="C17" s="18" t="s">
        <v>71</v>
      </c>
      <c r="D17" s="17">
        <v>6000</v>
      </c>
      <c r="E17" s="7"/>
    </row>
    <row r="18" spans="1:5" x14ac:dyDescent="0.25">
      <c r="A18" s="9"/>
      <c r="B18" s="19">
        <v>42712</v>
      </c>
      <c r="C18" s="18" t="s">
        <v>70</v>
      </c>
      <c r="D18" s="17">
        <v>2000</v>
      </c>
      <c r="E18" s="7"/>
    </row>
    <row r="19" spans="1:5" x14ac:dyDescent="0.25">
      <c r="A19" s="9"/>
      <c r="B19" s="19">
        <v>42748</v>
      </c>
      <c r="C19" s="18" t="s">
        <v>69</v>
      </c>
      <c r="D19" s="17">
        <v>9998</v>
      </c>
      <c r="E19" s="7"/>
    </row>
    <row r="20" spans="1:5" x14ac:dyDescent="0.25">
      <c r="A20" s="9"/>
      <c r="B20" s="19">
        <v>42750</v>
      </c>
      <c r="C20" s="18" t="s">
        <v>68</v>
      </c>
      <c r="D20" s="17">
        <v>500</v>
      </c>
      <c r="E20" s="7"/>
    </row>
    <row r="21" spans="1:5" x14ac:dyDescent="0.25">
      <c r="A21" s="9"/>
      <c r="B21" s="19">
        <v>42763</v>
      </c>
      <c r="C21" s="18" t="s">
        <v>67</v>
      </c>
      <c r="D21" s="17">
        <v>250</v>
      </c>
      <c r="E21" s="7"/>
    </row>
    <row r="22" spans="1:5" x14ac:dyDescent="0.25">
      <c r="A22" s="9"/>
      <c r="B22" s="19">
        <v>42856</v>
      </c>
      <c r="C22" s="18" t="s">
        <v>66</v>
      </c>
      <c r="D22" s="17">
        <v>110</v>
      </c>
      <c r="E22" s="7"/>
    </row>
    <row r="23" spans="1:5" x14ac:dyDescent="0.25">
      <c r="A23" s="9"/>
      <c r="B23" s="19">
        <v>42873</v>
      </c>
      <c r="C23" s="18" t="s">
        <v>65</v>
      </c>
      <c r="D23" s="17">
        <v>200</v>
      </c>
      <c r="E23" s="7"/>
    </row>
    <row r="24" spans="1:5" x14ac:dyDescent="0.25">
      <c r="A24" s="9"/>
      <c r="B24" s="19">
        <v>42891</v>
      </c>
      <c r="C24" s="18" t="s">
        <v>62</v>
      </c>
      <c r="D24" s="17">
        <v>434.3</v>
      </c>
      <c r="E24" s="7"/>
    </row>
    <row r="25" spans="1:5" x14ac:dyDescent="0.25">
      <c r="A25" s="9"/>
      <c r="B25" s="19">
        <v>42968</v>
      </c>
      <c r="C25" s="18" t="s">
        <v>62</v>
      </c>
      <c r="D25" s="17">
        <v>820.73</v>
      </c>
      <c r="E25" s="7"/>
    </row>
    <row r="26" spans="1:5" x14ac:dyDescent="0.25">
      <c r="A26" s="9"/>
      <c r="B26" s="19">
        <v>42971</v>
      </c>
      <c r="C26" s="18" t="s">
        <v>64</v>
      </c>
      <c r="D26" s="17">
        <v>1000</v>
      </c>
      <c r="E26" s="7"/>
    </row>
    <row r="27" spans="1:5" x14ac:dyDescent="0.25">
      <c r="A27" s="9"/>
      <c r="B27" s="19">
        <v>43000</v>
      </c>
      <c r="C27" s="18" t="s">
        <v>63</v>
      </c>
      <c r="D27" s="17">
        <v>9402.18</v>
      </c>
      <c r="E27" s="7"/>
    </row>
    <row r="28" spans="1:5" x14ac:dyDescent="0.25">
      <c r="A28" s="9"/>
      <c r="B28" s="19">
        <v>43065</v>
      </c>
      <c r="C28" s="18" t="s">
        <v>62</v>
      </c>
      <c r="D28" s="17">
        <v>370</v>
      </c>
      <c r="E28" s="7"/>
    </row>
    <row r="29" spans="1:5" x14ac:dyDescent="0.25">
      <c r="A29" s="9"/>
      <c r="B29" s="19">
        <v>43089</v>
      </c>
      <c r="C29" s="18" t="s">
        <v>61</v>
      </c>
      <c r="D29" s="17">
        <v>2000</v>
      </c>
      <c r="E29" s="7"/>
    </row>
    <row r="30" spans="1:5" x14ac:dyDescent="0.25">
      <c r="A30" s="9"/>
      <c r="B30" s="19">
        <v>43124</v>
      </c>
      <c r="C30" s="18" t="s">
        <v>60</v>
      </c>
      <c r="D30" s="17">
        <v>500</v>
      </c>
      <c r="E30" s="7"/>
    </row>
    <row r="31" spans="1:5" x14ac:dyDescent="0.25">
      <c r="A31" s="9"/>
      <c r="B31" s="19">
        <v>43227</v>
      </c>
      <c r="C31" s="18" t="s">
        <v>59</v>
      </c>
      <c r="D31" s="17">
        <v>50</v>
      </c>
      <c r="E31" s="7"/>
    </row>
    <row r="32" spans="1:5" x14ac:dyDescent="0.25">
      <c r="A32" s="9"/>
      <c r="B32" s="19">
        <v>43255</v>
      </c>
      <c r="C32" s="18" t="s">
        <v>58</v>
      </c>
      <c r="D32" s="17">
        <v>50</v>
      </c>
      <c r="E32" s="7"/>
    </row>
    <row r="33" spans="1:13" x14ac:dyDescent="0.25">
      <c r="A33" s="9"/>
      <c r="B33" s="19">
        <v>43276</v>
      </c>
      <c r="C33" s="18" t="s">
        <v>57</v>
      </c>
      <c r="D33" s="17">
        <v>909.03</v>
      </c>
      <c r="E33" s="7"/>
    </row>
    <row r="34" spans="1:13" x14ac:dyDescent="0.25">
      <c r="A34" s="9"/>
      <c r="B34" s="19">
        <v>43306</v>
      </c>
      <c r="C34" s="18" t="s">
        <v>56</v>
      </c>
      <c r="D34" s="17">
        <v>250</v>
      </c>
      <c r="E34" s="7"/>
    </row>
    <row r="35" spans="1:13" x14ac:dyDescent="0.25">
      <c r="A35" s="9"/>
      <c r="B35" s="19">
        <v>43644</v>
      </c>
      <c r="C35" s="18" t="s">
        <v>55</v>
      </c>
      <c r="D35" s="17">
        <v>10000</v>
      </c>
      <c r="E35" s="7"/>
    </row>
    <row r="36" spans="1:13" x14ac:dyDescent="0.25">
      <c r="A36" s="9"/>
      <c r="B36" s="19">
        <v>43796</v>
      </c>
      <c r="C36" s="18" t="s">
        <v>54</v>
      </c>
      <c r="D36" s="17">
        <v>250</v>
      </c>
      <c r="E36" s="7"/>
    </row>
    <row r="37" spans="1:13" x14ac:dyDescent="0.25">
      <c r="A37" s="9"/>
      <c r="B37" s="19">
        <v>43816</v>
      </c>
      <c r="C37" s="18" t="s">
        <v>53</v>
      </c>
      <c r="D37" s="17">
        <v>600</v>
      </c>
      <c r="E37" s="7"/>
    </row>
    <row r="38" spans="1:13" ht="6" customHeight="1" x14ac:dyDescent="0.25">
      <c r="A38" s="9"/>
      <c r="B38" s="24"/>
      <c r="C38" s="23"/>
      <c r="D38" s="22"/>
      <c r="E38" s="7"/>
    </row>
    <row r="39" spans="1:13" ht="15.75" x14ac:dyDescent="0.25">
      <c r="A39" s="9"/>
      <c r="B39" s="23"/>
      <c r="C39" s="28" t="s">
        <v>7</v>
      </c>
      <c r="D39" s="22">
        <f>SUM(D8:D38)</f>
        <v>56545.279999999999</v>
      </c>
      <c r="E39" s="7"/>
    </row>
    <row r="40" spans="1:13" x14ac:dyDescent="0.25">
      <c r="A40" s="9"/>
      <c r="B40" s="23"/>
      <c r="C40" s="23"/>
      <c r="D40" s="23"/>
      <c r="E40" s="7"/>
    </row>
    <row r="41" spans="1:13" ht="15.75" x14ac:dyDescent="0.25">
      <c r="A41" s="9"/>
      <c r="B41" s="26" t="s">
        <v>52</v>
      </c>
      <c r="C41" s="23"/>
      <c r="D41" s="23"/>
      <c r="E41" s="7"/>
    </row>
    <row r="42" spans="1:13" ht="6.6" customHeight="1" thickBot="1" x14ac:dyDescent="0.3">
      <c r="A42" s="9"/>
      <c r="B42" s="23"/>
      <c r="C42" s="23"/>
      <c r="D42" s="49"/>
      <c r="E42" s="7"/>
    </row>
    <row r="43" spans="1:13" x14ac:dyDescent="0.25">
      <c r="A43" s="9"/>
      <c r="B43" s="19">
        <v>41177</v>
      </c>
      <c r="C43" s="18" t="s">
        <v>51</v>
      </c>
      <c r="D43" s="17">
        <v>137.5</v>
      </c>
      <c r="E43" s="7"/>
      <c r="I43" s="48"/>
      <c r="J43" s="47" t="s">
        <v>50</v>
      </c>
      <c r="K43" s="46"/>
      <c r="L43" s="45"/>
      <c r="M43" s="44" t="s">
        <v>49</v>
      </c>
    </row>
    <row r="44" spans="1:13" x14ac:dyDescent="0.25">
      <c r="A44" s="9"/>
      <c r="B44" s="19">
        <v>41265</v>
      </c>
      <c r="C44" s="18" t="s">
        <v>48</v>
      </c>
      <c r="D44" s="17">
        <v>30</v>
      </c>
      <c r="E44" s="7"/>
      <c r="I44" s="38"/>
      <c r="J44" s="18"/>
      <c r="K44" s="17"/>
      <c r="M44" s="36"/>
    </row>
    <row r="45" spans="1:13" x14ac:dyDescent="0.25">
      <c r="A45" s="9"/>
      <c r="B45" s="19">
        <v>41471</v>
      </c>
      <c r="C45" s="18" t="s">
        <v>47</v>
      </c>
      <c r="D45" s="17">
        <v>14</v>
      </c>
      <c r="E45" s="7"/>
      <c r="I45" s="38">
        <v>41602</v>
      </c>
      <c r="J45" s="14" t="s">
        <v>44</v>
      </c>
      <c r="K45" s="27">
        <v>4344.83</v>
      </c>
      <c r="M45" s="39">
        <f>K45</f>
        <v>4344.83</v>
      </c>
    </row>
    <row r="46" spans="1:13" x14ac:dyDescent="0.25">
      <c r="A46" s="9"/>
      <c r="B46" s="19">
        <v>41474</v>
      </c>
      <c r="C46" s="18" t="s">
        <v>46</v>
      </c>
      <c r="D46" s="17">
        <v>25</v>
      </c>
      <c r="E46" s="7"/>
      <c r="I46" s="38"/>
      <c r="J46" s="14"/>
      <c r="K46" s="27"/>
      <c r="M46" s="40"/>
    </row>
    <row r="47" spans="1:13" x14ac:dyDescent="0.25">
      <c r="A47" s="9"/>
      <c r="B47" s="19">
        <v>41570</v>
      </c>
      <c r="C47" s="18" t="s">
        <v>45</v>
      </c>
      <c r="D47" s="17">
        <v>47.5</v>
      </c>
      <c r="E47" s="7"/>
      <c r="I47" s="38">
        <v>42676</v>
      </c>
      <c r="J47" s="14" t="s">
        <v>39</v>
      </c>
      <c r="K47" s="27">
        <v>4698</v>
      </c>
      <c r="M47" s="40"/>
    </row>
    <row r="48" spans="1:13" x14ac:dyDescent="0.25">
      <c r="A48" s="9"/>
      <c r="B48" s="19">
        <v>41602</v>
      </c>
      <c r="C48" s="18" t="s">
        <v>44</v>
      </c>
      <c r="D48" s="17">
        <v>4344.83</v>
      </c>
      <c r="E48" s="7"/>
      <c r="I48" s="38">
        <v>42690</v>
      </c>
      <c r="J48" s="14" t="s">
        <v>38</v>
      </c>
      <c r="K48" s="27">
        <v>33</v>
      </c>
      <c r="M48" s="40"/>
    </row>
    <row r="49" spans="1:13" x14ac:dyDescent="0.25">
      <c r="A49" s="9"/>
      <c r="B49" s="19">
        <v>41779</v>
      </c>
      <c r="C49" s="18" t="s">
        <v>43</v>
      </c>
      <c r="D49" s="17">
        <v>80</v>
      </c>
      <c r="E49" s="7"/>
      <c r="I49" s="38">
        <v>42717</v>
      </c>
      <c r="J49" s="14" t="s">
        <v>37</v>
      </c>
      <c r="K49" s="27">
        <v>8472</v>
      </c>
      <c r="M49" s="39">
        <f>SUM(K47:K49)</f>
        <v>13203</v>
      </c>
    </row>
    <row r="50" spans="1:13" x14ac:dyDescent="0.25">
      <c r="A50" s="9"/>
      <c r="B50" s="43">
        <v>41818</v>
      </c>
      <c r="C50" s="18" t="s">
        <v>42</v>
      </c>
      <c r="D50" s="17">
        <v>25</v>
      </c>
      <c r="E50" s="7"/>
      <c r="I50" s="38"/>
      <c r="J50" s="14"/>
      <c r="K50" s="27"/>
      <c r="M50" s="40"/>
    </row>
    <row r="51" spans="1:13" x14ac:dyDescent="0.25">
      <c r="A51" s="9"/>
      <c r="B51" s="19">
        <v>42183</v>
      </c>
      <c r="C51" s="18" t="s">
        <v>41</v>
      </c>
      <c r="D51" s="17">
        <v>25</v>
      </c>
      <c r="E51" s="7"/>
      <c r="I51" s="38">
        <v>42832</v>
      </c>
      <c r="J51" s="14" t="s">
        <v>36</v>
      </c>
      <c r="K51" s="27">
        <v>2718.93</v>
      </c>
      <c r="M51" s="40"/>
    </row>
    <row r="52" spans="1:13" x14ac:dyDescent="0.25">
      <c r="A52" s="9"/>
      <c r="B52" s="19">
        <v>42549</v>
      </c>
      <c r="C52" s="18" t="s">
        <v>18</v>
      </c>
      <c r="D52" s="17">
        <v>25</v>
      </c>
      <c r="E52" s="7"/>
      <c r="I52" s="38">
        <v>42866</v>
      </c>
      <c r="J52" s="14" t="s">
        <v>34</v>
      </c>
      <c r="K52" s="27">
        <v>2718.92</v>
      </c>
      <c r="M52" s="40"/>
    </row>
    <row r="53" spans="1:13" x14ac:dyDescent="0.25">
      <c r="A53" s="9"/>
      <c r="B53" s="19">
        <v>42636</v>
      </c>
      <c r="C53" s="18" t="s">
        <v>40</v>
      </c>
      <c r="D53" s="17">
        <v>337.5</v>
      </c>
      <c r="E53" s="7"/>
      <c r="I53" s="38">
        <v>42886</v>
      </c>
      <c r="J53" s="14" t="s">
        <v>32</v>
      </c>
      <c r="K53" s="27">
        <v>5867</v>
      </c>
      <c r="M53" s="39">
        <f>SUM(K51:K53)</f>
        <v>11304.85</v>
      </c>
    </row>
    <row r="54" spans="1:13" x14ac:dyDescent="0.25">
      <c r="A54" s="9"/>
      <c r="B54" s="19">
        <v>42676</v>
      </c>
      <c r="C54" s="18" t="s">
        <v>39</v>
      </c>
      <c r="D54" s="17">
        <v>4698</v>
      </c>
      <c r="E54" s="7"/>
      <c r="I54" s="42"/>
      <c r="J54" s="41"/>
      <c r="K54" s="41"/>
      <c r="M54" s="40"/>
    </row>
    <row r="55" spans="1:13" x14ac:dyDescent="0.25">
      <c r="A55" s="9"/>
      <c r="B55" s="19">
        <v>42690</v>
      </c>
      <c r="C55" s="18" t="s">
        <v>38</v>
      </c>
      <c r="D55" s="17">
        <v>33</v>
      </c>
      <c r="E55" s="7"/>
      <c r="I55" s="38">
        <v>42844</v>
      </c>
      <c r="J55" s="14" t="s">
        <v>35</v>
      </c>
      <c r="K55" s="27">
        <v>100</v>
      </c>
      <c r="M55" s="36"/>
    </row>
    <row r="56" spans="1:13" x14ac:dyDescent="0.25">
      <c r="A56" s="9"/>
      <c r="B56" s="19">
        <v>42717</v>
      </c>
      <c r="C56" s="18" t="s">
        <v>37</v>
      </c>
      <c r="D56" s="17">
        <v>8472</v>
      </c>
      <c r="E56" s="7"/>
      <c r="I56" s="38">
        <v>42872</v>
      </c>
      <c r="J56" s="14" t="s">
        <v>33</v>
      </c>
      <c r="K56" s="27">
        <v>456.48</v>
      </c>
      <c r="M56" s="40"/>
    </row>
    <row r="57" spans="1:13" x14ac:dyDescent="0.25">
      <c r="A57" s="9"/>
      <c r="B57" s="19">
        <v>42832</v>
      </c>
      <c r="C57" s="18" t="s">
        <v>36</v>
      </c>
      <c r="D57" s="17">
        <v>2718.93</v>
      </c>
      <c r="E57" s="7"/>
      <c r="I57" s="38">
        <v>42887</v>
      </c>
      <c r="J57" s="14" t="s">
        <v>31</v>
      </c>
      <c r="K57" s="27">
        <v>187.68</v>
      </c>
      <c r="M57" s="40"/>
    </row>
    <row r="58" spans="1:13" x14ac:dyDescent="0.25">
      <c r="A58" s="9"/>
      <c r="B58" s="19">
        <v>42844</v>
      </c>
      <c r="C58" s="18" t="s">
        <v>35</v>
      </c>
      <c r="D58" s="17">
        <v>100</v>
      </c>
      <c r="E58" s="7"/>
      <c r="G58" s="29"/>
      <c r="I58" s="38">
        <v>42965</v>
      </c>
      <c r="J58" s="14" t="s">
        <v>30</v>
      </c>
      <c r="K58" s="27">
        <v>771.57</v>
      </c>
      <c r="M58" s="40"/>
    </row>
    <row r="59" spans="1:13" x14ac:dyDescent="0.25">
      <c r="A59" s="9"/>
      <c r="B59" s="19">
        <v>42866</v>
      </c>
      <c r="C59" s="18" t="s">
        <v>34</v>
      </c>
      <c r="D59" s="17">
        <v>2718.92</v>
      </c>
      <c r="E59" s="7"/>
      <c r="I59" s="38">
        <v>42979</v>
      </c>
      <c r="J59" s="14" t="s">
        <v>29</v>
      </c>
      <c r="K59" s="27">
        <v>24.16</v>
      </c>
      <c r="M59" s="40"/>
    </row>
    <row r="60" spans="1:13" x14ac:dyDescent="0.25">
      <c r="A60" s="9"/>
      <c r="B60" s="19">
        <v>42872</v>
      </c>
      <c r="C60" s="18" t="s">
        <v>33</v>
      </c>
      <c r="D60" s="17">
        <v>456.48</v>
      </c>
      <c r="E60" s="7"/>
      <c r="I60" s="38">
        <v>43237</v>
      </c>
      <c r="J60" s="14" t="s">
        <v>24</v>
      </c>
      <c r="K60" s="27">
        <v>35.99</v>
      </c>
      <c r="M60" s="39">
        <f>SUM(K55:K60)</f>
        <v>1575.88</v>
      </c>
    </row>
    <row r="61" spans="1:13" x14ac:dyDescent="0.25">
      <c r="A61" s="9"/>
      <c r="B61" s="19">
        <v>42886</v>
      </c>
      <c r="C61" s="18" t="s">
        <v>32</v>
      </c>
      <c r="D61" s="17">
        <v>5867</v>
      </c>
      <c r="E61" s="7"/>
      <c r="I61" s="42"/>
      <c r="J61" s="41"/>
      <c r="K61" s="41"/>
      <c r="M61" s="40"/>
    </row>
    <row r="62" spans="1:13" x14ac:dyDescent="0.25">
      <c r="A62" s="9"/>
      <c r="B62" s="19">
        <v>42887</v>
      </c>
      <c r="C62" s="18" t="s">
        <v>31</v>
      </c>
      <c r="D62" s="17">
        <v>187.68</v>
      </c>
      <c r="E62" s="7"/>
      <c r="I62" s="38">
        <v>43064</v>
      </c>
      <c r="J62" s="14" t="s">
        <v>28</v>
      </c>
      <c r="K62" s="27">
        <v>2942.15</v>
      </c>
      <c r="M62" s="40"/>
    </row>
    <row r="63" spans="1:13" x14ac:dyDescent="0.25">
      <c r="A63" s="9"/>
      <c r="B63" s="19">
        <v>42914</v>
      </c>
      <c r="C63" s="18" t="s">
        <v>18</v>
      </c>
      <c r="D63" s="17">
        <v>25</v>
      </c>
      <c r="E63" s="7"/>
      <c r="I63" s="38">
        <v>43089</v>
      </c>
      <c r="J63" s="14" t="s">
        <v>26</v>
      </c>
      <c r="K63" s="27">
        <v>2942.15</v>
      </c>
      <c r="M63" s="40"/>
    </row>
    <row r="64" spans="1:13" x14ac:dyDescent="0.25">
      <c r="A64" s="9"/>
      <c r="B64" s="19">
        <v>42965</v>
      </c>
      <c r="C64" s="18" t="s">
        <v>30</v>
      </c>
      <c r="D64" s="17">
        <v>771.57</v>
      </c>
      <c r="E64" s="7"/>
      <c r="I64" s="38">
        <v>43108</v>
      </c>
      <c r="J64" s="14" t="s">
        <v>25</v>
      </c>
      <c r="K64" s="27">
        <v>5332</v>
      </c>
      <c r="M64" s="39">
        <f>SUM(K62:K64)</f>
        <v>11216.3</v>
      </c>
    </row>
    <row r="65" spans="1:13" x14ac:dyDescent="0.25">
      <c r="A65" s="9"/>
      <c r="B65" s="19">
        <v>42979</v>
      </c>
      <c r="C65" s="18" t="s">
        <v>29</v>
      </c>
      <c r="D65" s="17">
        <v>24.16</v>
      </c>
      <c r="E65" s="7"/>
      <c r="I65" s="42"/>
      <c r="J65" s="41"/>
      <c r="K65" s="41"/>
      <c r="M65" s="40"/>
    </row>
    <row r="66" spans="1:13" x14ac:dyDescent="0.25">
      <c r="A66" s="9"/>
      <c r="B66" s="19">
        <v>43064</v>
      </c>
      <c r="C66" s="18" t="s">
        <v>28</v>
      </c>
      <c r="D66" s="17">
        <v>2942.15</v>
      </c>
      <c r="E66" s="7"/>
      <c r="I66" s="38">
        <v>43334</v>
      </c>
      <c r="J66" s="14" t="s">
        <v>27</v>
      </c>
      <c r="K66" s="27">
        <v>739.3</v>
      </c>
      <c r="M66" s="40"/>
    </row>
    <row r="67" spans="1:13" x14ac:dyDescent="0.25">
      <c r="A67" s="9"/>
      <c r="B67" s="19">
        <v>43089</v>
      </c>
      <c r="C67" s="18" t="s">
        <v>26</v>
      </c>
      <c r="D67" s="17">
        <v>2942.15</v>
      </c>
      <c r="E67" s="7"/>
      <c r="I67" s="38">
        <v>43481</v>
      </c>
      <c r="J67" s="14" t="s">
        <v>21</v>
      </c>
      <c r="K67" s="27">
        <v>75</v>
      </c>
      <c r="M67" s="40"/>
    </row>
    <row r="68" spans="1:13" x14ac:dyDescent="0.25">
      <c r="A68" s="9"/>
      <c r="B68" s="19">
        <v>43108</v>
      </c>
      <c r="C68" s="18" t="s">
        <v>25</v>
      </c>
      <c r="D68" s="17">
        <v>5332</v>
      </c>
      <c r="E68" s="7"/>
      <c r="I68" s="38">
        <v>43509</v>
      </c>
      <c r="J68" s="14" t="s">
        <v>20</v>
      </c>
      <c r="K68" s="27">
        <v>117</v>
      </c>
      <c r="M68" s="40"/>
    </row>
    <row r="69" spans="1:13" x14ac:dyDescent="0.25">
      <c r="A69" s="9"/>
      <c r="B69" s="19">
        <v>43237</v>
      </c>
      <c r="C69" s="18" t="s">
        <v>24</v>
      </c>
      <c r="D69" s="17">
        <v>35.99</v>
      </c>
      <c r="E69" s="7"/>
      <c r="I69" s="38">
        <v>43531</v>
      </c>
      <c r="J69" s="14" t="s">
        <v>19</v>
      </c>
      <c r="K69" s="27">
        <v>737</v>
      </c>
      <c r="M69" s="40"/>
    </row>
    <row r="70" spans="1:13" x14ac:dyDescent="0.25">
      <c r="A70" s="9"/>
      <c r="B70" s="19">
        <v>43279</v>
      </c>
      <c r="C70" s="18" t="s">
        <v>18</v>
      </c>
      <c r="D70" s="17">
        <v>25</v>
      </c>
      <c r="E70" s="7"/>
      <c r="I70" s="38">
        <v>43726</v>
      </c>
      <c r="J70" s="14" t="s">
        <v>17</v>
      </c>
      <c r="K70" s="27">
        <v>107.46</v>
      </c>
      <c r="M70" s="40"/>
    </row>
    <row r="71" spans="1:13" x14ac:dyDescent="0.25">
      <c r="A71" s="9"/>
      <c r="B71" s="19">
        <v>43322</v>
      </c>
      <c r="C71" s="18" t="s">
        <v>23</v>
      </c>
      <c r="D71" s="17">
        <v>2.87</v>
      </c>
      <c r="E71" s="7"/>
      <c r="I71" s="38">
        <v>43748</v>
      </c>
      <c r="J71" s="14" t="s">
        <v>16</v>
      </c>
      <c r="K71" s="27">
        <v>79</v>
      </c>
      <c r="M71" s="40"/>
    </row>
    <row r="72" spans="1:13" x14ac:dyDescent="0.25">
      <c r="A72" s="9"/>
      <c r="B72" s="19">
        <v>43334</v>
      </c>
      <c r="C72" s="18" t="s">
        <v>22</v>
      </c>
      <c r="D72" s="17">
        <v>739.3</v>
      </c>
      <c r="E72" s="7"/>
      <c r="I72" s="38">
        <v>43769</v>
      </c>
      <c r="J72" s="14" t="s">
        <v>15</v>
      </c>
      <c r="K72" s="27">
        <v>90</v>
      </c>
      <c r="M72" s="40"/>
    </row>
    <row r="73" spans="1:13" x14ac:dyDescent="0.25">
      <c r="A73" s="9"/>
      <c r="B73" s="19">
        <v>43481</v>
      </c>
      <c r="C73" s="18" t="s">
        <v>21</v>
      </c>
      <c r="D73" s="17">
        <v>75</v>
      </c>
      <c r="E73" s="7"/>
      <c r="I73" s="38">
        <v>43774</v>
      </c>
      <c r="J73" s="14" t="s">
        <v>13</v>
      </c>
      <c r="K73" s="30">
        <v>808.85</v>
      </c>
      <c r="M73" s="40"/>
    </row>
    <row r="74" spans="1:13" x14ac:dyDescent="0.25">
      <c r="A74" s="9"/>
      <c r="B74" s="19">
        <v>43509</v>
      </c>
      <c r="C74" s="18" t="s">
        <v>20</v>
      </c>
      <c r="D74" s="17">
        <v>117</v>
      </c>
      <c r="E74" s="7"/>
      <c r="I74" s="38">
        <v>43789</v>
      </c>
      <c r="J74" s="14" t="s">
        <v>12</v>
      </c>
      <c r="K74" s="30">
        <v>440.62</v>
      </c>
      <c r="M74" s="40"/>
    </row>
    <row r="75" spans="1:13" x14ac:dyDescent="0.25">
      <c r="A75" s="9"/>
      <c r="B75" s="19">
        <v>43531</v>
      </c>
      <c r="C75" s="18" t="s">
        <v>19</v>
      </c>
      <c r="D75" s="17">
        <v>737</v>
      </c>
      <c r="E75" s="7"/>
      <c r="G75" s="29"/>
      <c r="I75" s="38">
        <v>43852</v>
      </c>
      <c r="J75" s="14" t="s">
        <v>10</v>
      </c>
      <c r="K75" s="30">
        <v>21.57</v>
      </c>
      <c r="M75" s="39">
        <f>SUM(K66:K75)</f>
        <v>3215.8</v>
      </c>
    </row>
    <row r="76" spans="1:13" x14ac:dyDescent="0.25">
      <c r="A76" s="9"/>
      <c r="B76" s="19">
        <v>43644</v>
      </c>
      <c r="C76" s="18" t="s">
        <v>18</v>
      </c>
      <c r="D76" s="17">
        <v>27.87</v>
      </c>
      <c r="E76" s="7"/>
      <c r="I76" s="38"/>
      <c r="M76" s="40"/>
    </row>
    <row r="77" spans="1:13" x14ac:dyDescent="0.25">
      <c r="A77" s="9"/>
      <c r="B77" s="19">
        <v>43726</v>
      </c>
      <c r="C77" s="18" t="s">
        <v>17</v>
      </c>
      <c r="D77" s="17">
        <v>107.46</v>
      </c>
      <c r="E77" s="7"/>
      <c r="G77" s="29"/>
      <c r="I77" s="38">
        <v>43878</v>
      </c>
      <c r="J77" s="14" t="s">
        <v>11</v>
      </c>
      <c r="K77" s="30">
        <v>10810</v>
      </c>
      <c r="M77" s="39">
        <f>K77</f>
        <v>10810</v>
      </c>
    </row>
    <row r="78" spans="1:13" x14ac:dyDescent="0.25">
      <c r="A78" s="9"/>
      <c r="B78" s="19">
        <v>43748</v>
      </c>
      <c r="C78" s="18" t="s">
        <v>16</v>
      </c>
      <c r="D78" s="17">
        <v>79</v>
      </c>
      <c r="E78" s="7"/>
      <c r="I78" s="38"/>
      <c r="J78" s="37"/>
      <c r="K78" s="27"/>
      <c r="M78" s="36"/>
    </row>
    <row r="79" spans="1:13" ht="15.75" thickBot="1" x14ac:dyDescent="0.3">
      <c r="A79" s="9"/>
      <c r="B79" s="19">
        <v>43769</v>
      </c>
      <c r="C79" s="18" t="s">
        <v>15</v>
      </c>
      <c r="D79" s="17">
        <v>90</v>
      </c>
      <c r="E79" s="7"/>
      <c r="I79" s="35"/>
      <c r="J79" s="33"/>
      <c r="K79" s="34" t="s">
        <v>14</v>
      </c>
      <c r="L79" s="33"/>
      <c r="M79" s="32">
        <f>SUM(M45:M78)</f>
        <v>55670.66</v>
      </c>
    </row>
    <row r="80" spans="1:13" x14ac:dyDescent="0.25">
      <c r="A80" s="9"/>
      <c r="B80" s="19">
        <v>43774</v>
      </c>
      <c r="C80" s="18" t="s">
        <v>13</v>
      </c>
      <c r="D80" s="17">
        <v>808.85</v>
      </c>
      <c r="E80" s="7"/>
      <c r="M80" s="29"/>
    </row>
    <row r="81" spans="1:13" x14ac:dyDescent="0.25">
      <c r="A81" s="9"/>
      <c r="B81" s="19">
        <v>43789</v>
      </c>
      <c r="C81" s="18" t="s">
        <v>12</v>
      </c>
      <c r="D81" s="17">
        <v>440.62</v>
      </c>
      <c r="E81" s="7"/>
      <c r="M81" s="29"/>
    </row>
    <row r="82" spans="1:13" x14ac:dyDescent="0.25">
      <c r="A82" s="9"/>
      <c r="B82" s="19">
        <v>43878</v>
      </c>
      <c r="C82" s="18" t="s">
        <v>11</v>
      </c>
      <c r="D82" s="17">
        <v>10810</v>
      </c>
      <c r="E82" s="7"/>
      <c r="M82" s="29"/>
    </row>
    <row r="83" spans="1:13" x14ac:dyDescent="0.25">
      <c r="A83" s="9"/>
      <c r="B83" s="19">
        <v>43852</v>
      </c>
      <c r="C83" s="18" t="s">
        <v>10</v>
      </c>
      <c r="D83" s="17">
        <v>21.57</v>
      </c>
      <c r="E83" s="7"/>
      <c r="M83" s="29"/>
    </row>
    <row r="84" spans="1:13" x14ac:dyDescent="0.25">
      <c r="A84" s="9"/>
      <c r="B84" s="31">
        <v>44010</v>
      </c>
      <c r="C84" s="14" t="s">
        <v>9</v>
      </c>
      <c r="D84" s="30">
        <v>27.87</v>
      </c>
      <c r="E84" s="7"/>
      <c r="M84" s="29"/>
    </row>
    <row r="85" spans="1:13" x14ac:dyDescent="0.25">
      <c r="A85" s="9"/>
      <c r="B85" s="31">
        <v>44090</v>
      </c>
      <c r="C85" s="14" t="s">
        <v>8</v>
      </c>
      <c r="D85" s="30">
        <v>19.510000000000002</v>
      </c>
      <c r="E85" s="7"/>
      <c r="M85" s="29"/>
    </row>
    <row r="86" spans="1:13" ht="6" customHeight="1" x14ac:dyDescent="0.25">
      <c r="A86" s="9"/>
      <c r="B86" s="24"/>
      <c r="C86" s="23"/>
      <c r="D86" s="22"/>
      <c r="E86" s="7"/>
    </row>
    <row r="87" spans="1:13" ht="15.75" x14ac:dyDescent="0.25">
      <c r="A87" s="9"/>
      <c r="B87" s="23"/>
      <c r="C87" s="28" t="s">
        <v>7</v>
      </c>
      <c r="D87" s="22">
        <f>SUM(D43:D86)</f>
        <v>56545.280000000013</v>
      </c>
      <c r="E87" s="7"/>
    </row>
    <row r="88" spans="1:13" x14ac:dyDescent="0.25">
      <c r="A88" s="9"/>
      <c r="B88" s="19"/>
      <c r="C88" s="14"/>
      <c r="D88" s="27"/>
      <c r="E88" s="7"/>
    </row>
    <row r="89" spans="1:13" ht="15.75" x14ac:dyDescent="0.25">
      <c r="A89" s="9"/>
      <c r="B89" s="26" t="s">
        <v>6</v>
      </c>
      <c r="C89" s="24" t="s">
        <v>5</v>
      </c>
      <c r="D89" s="25">
        <f>D39-D87</f>
        <v>0</v>
      </c>
      <c r="E89" s="7"/>
    </row>
    <row r="90" spans="1:13" ht="6" customHeight="1" x14ac:dyDescent="0.25">
      <c r="A90" s="9"/>
      <c r="B90" s="24"/>
      <c r="C90" s="23"/>
      <c r="D90" s="22"/>
      <c r="E90" s="7"/>
    </row>
    <row r="91" spans="1:13" ht="6" customHeight="1" thickBot="1" x14ac:dyDescent="0.3">
      <c r="A91" s="15"/>
      <c r="B91" s="4"/>
      <c r="C91" s="3"/>
      <c r="D91" s="2"/>
      <c r="E91" s="1"/>
    </row>
    <row r="92" spans="1:13" x14ac:dyDescent="0.25">
      <c r="A92" s="9"/>
      <c r="E92" s="7"/>
    </row>
    <row r="93" spans="1:13" ht="21" x14ac:dyDescent="0.35">
      <c r="A93" s="9"/>
      <c r="B93" s="21" t="s">
        <v>4</v>
      </c>
      <c r="E93" s="7"/>
    </row>
    <row r="94" spans="1:13" x14ac:dyDescent="0.25">
      <c r="A94" s="9"/>
      <c r="B94" s="20"/>
      <c r="E94" s="7"/>
      <c r="G94" s="14"/>
    </row>
    <row r="95" spans="1:13" x14ac:dyDescent="0.25">
      <c r="A95" s="9"/>
      <c r="C95" s="18" t="s">
        <v>3</v>
      </c>
      <c r="D95" s="17">
        <v>1740</v>
      </c>
      <c r="E95" s="7"/>
      <c r="G95" s="14"/>
    </row>
    <row r="96" spans="1:13" x14ac:dyDescent="0.25">
      <c r="A96" s="9"/>
      <c r="B96" s="19">
        <v>42856</v>
      </c>
      <c r="C96" s="18" t="s">
        <v>2</v>
      </c>
      <c r="D96" s="17">
        <v>-110</v>
      </c>
      <c r="E96" s="7"/>
      <c r="G96" s="14"/>
    </row>
    <row r="97" spans="1:7" x14ac:dyDescent="0.25">
      <c r="A97" s="9"/>
      <c r="B97" s="19">
        <v>42891</v>
      </c>
      <c r="C97" s="18" t="s">
        <v>2</v>
      </c>
      <c r="D97" s="17">
        <v>-434.3</v>
      </c>
      <c r="E97" s="7"/>
      <c r="G97" s="14"/>
    </row>
    <row r="98" spans="1:7" x14ac:dyDescent="0.25">
      <c r="A98" s="9"/>
      <c r="B98" s="19">
        <v>42968</v>
      </c>
      <c r="C98" s="18" t="s">
        <v>2</v>
      </c>
      <c r="D98" s="17">
        <v>-820.73</v>
      </c>
      <c r="E98" s="7"/>
      <c r="G98" s="14"/>
    </row>
    <row r="99" spans="1:7" x14ac:dyDescent="0.25">
      <c r="A99" s="9"/>
      <c r="B99" s="19">
        <v>43065</v>
      </c>
      <c r="C99" s="18" t="s">
        <v>2</v>
      </c>
      <c r="D99" s="17">
        <v>-370</v>
      </c>
      <c r="E99" s="7"/>
    </row>
    <row r="100" spans="1:7" ht="6.6" customHeight="1" x14ac:dyDescent="0.25">
      <c r="A100" s="9"/>
      <c r="D100" s="16"/>
      <c r="E100" s="7"/>
    </row>
    <row r="101" spans="1:7" x14ac:dyDescent="0.25">
      <c r="A101" s="9"/>
      <c r="C101" s="14" t="s">
        <v>1</v>
      </c>
      <c r="D101" s="13">
        <f>SUM(D95:D100)</f>
        <v>4.9700000000000273</v>
      </c>
      <c r="E101" s="7"/>
    </row>
    <row r="102" spans="1:7" x14ac:dyDescent="0.25">
      <c r="A102" s="9"/>
      <c r="C102" s="14"/>
      <c r="D102" s="13"/>
      <c r="E102" s="7"/>
    </row>
    <row r="103" spans="1:7" ht="6" customHeight="1" thickBot="1" x14ac:dyDescent="0.3">
      <c r="A103" s="15"/>
      <c r="B103" s="4"/>
      <c r="C103" s="3"/>
      <c r="D103" s="2"/>
      <c r="E103" s="1"/>
    </row>
    <row r="104" spans="1:7" x14ac:dyDescent="0.25">
      <c r="A104" s="9"/>
      <c r="C104" s="14"/>
      <c r="D104" s="13"/>
      <c r="E104" s="7"/>
    </row>
    <row r="105" spans="1:7" ht="15.75" x14ac:dyDescent="0.25">
      <c r="A105" s="9"/>
      <c r="B105" s="12" t="s">
        <v>0</v>
      </c>
      <c r="C105" s="11"/>
      <c r="D105" s="10">
        <f>D89+D101</f>
        <v>4.9700000000000273</v>
      </c>
      <c r="E105" s="7"/>
      <c r="F105" s="6"/>
      <c r="G105" s="6"/>
    </row>
    <row r="106" spans="1:7" x14ac:dyDescent="0.25">
      <c r="A106" s="9"/>
      <c r="B106" s="6"/>
      <c r="D106" s="8"/>
      <c r="E106" s="7"/>
      <c r="F106" s="6"/>
      <c r="G106" s="6"/>
    </row>
    <row r="107" spans="1:7" ht="6" customHeight="1" thickBot="1" x14ac:dyDescent="0.3">
      <c r="A107" s="5"/>
      <c r="B107" s="4"/>
      <c r="C107" s="3"/>
      <c r="D107" s="2"/>
      <c r="E107" s="1"/>
    </row>
  </sheetData>
  <printOptions horizontalCentered="1" gridLines="1"/>
  <pageMargins left="0.70866141732283472" right="0.70866141732283472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DE3F-7C04-4794-A793-577E363A455F}">
  <dimension ref="A1:H31"/>
  <sheetViews>
    <sheetView workbookViewId="0">
      <selection sqref="A1:F31"/>
    </sheetView>
  </sheetViews>
  <sheetFormatPr defaultRowHeight="15" x14ac:dyDescent="0.25"/>
  <cols>
    <col min="1" max="1" width="6.7109375" customWidth="1"/>
    <col min="2" max="2" width="48.7109375" bestFit="1" customWidth="1"/>
    <col min="4" max="4" width="11.28515625" customWidth="1"/>
    <col min="5" max="5" width="3.42578125" customWidth="1"/>
    <col min="6" max="6" width="13.140625" customWidth="1"/>
    <col min="8" max="8" width="11.28515625" bestFit="1" customWidth="1"/>
    <col min="9" max="9" width="2" customWidth="1"/>
  </cols>
  <sheetData>
    <row r="1" spans="1:8" ht="21" x14ac:dyDescent="0.35">
      <c r="A1" s="57" t="s">
        <v>192</v>
      </c>
      <c r="B1" s="58"/>
      <c r="C1" s="59"/>
      <c r="D1" s="60"/>
      <c r="E1" s="61"/>
      <c r="F1" s="62"/>
    </row>
    <row r="2" spans="1:8" x14ac:dyDescent="0.25">
      <c r="A2" s="63"/>
      <c r="B2" s="64"/>
      <c r="C2" s="65"/>
      <c r="D2" s="66"/>
      <c r="E2" s="66"/>
      <c r="F2" s="67"/>
    </row>
    <row r="3" spans="1:8" x14ac:dyDescent="0.25">
      <c r="A3" s="68" t="s">
        <v>83</v>
      </c>
      <c r="B3" s="66"/>
      <c r="C3" s="65" t="s">
        <v>84</v>
      </c>
      <c r="E3" s="64"/>
      <c r="F3" s="69" t="s">
        <v>85</v>
      </c>
    </row>
    <row r="4" spans="1:8" x14ac:dyDescent="0.25">
      <c r="A4" s="68" t="s">
        <v>86</v>
      </c>
      <c r="B4" s="66" t="s">
        <v>87</v>
      </c>
      <c r="C4" s="65" t="s">
        <v>88</v>
      </c>
      <c r="D4" s="64" t="s">
        <v>89</v>
      </c>
      <c r="E4" s="64"/>
      <c r="F4" s="70">
        <v>44286</v>
      </c>
    </row>
    <row r="5" spans="1:8" x14ac:dyDescent="0.25">
      <c r="A5" s="68"/>
      <c r="B5" s="66"/>
      <c r="C5" s="65"/>
      <c r="D5" s="65"/>
      <c r="E5" s="64"/>
      <c r="F5" s="69"/>
    </row>
    <row r="6" spans="1:8" x14ac:dyDescent="0.25">
      <c r="A6" s="68">
        <v>1</v>
      </c>
      <c r="B6" s="71" t="s">
        <v>90</v>
      </c>
      <c r="C6" s="72">
        <v>37742</v>
      </c>
      <c r="D6" s="73">
        <v>3225</v>
      </c>
      <c r="E6" s="74"/>
      <c r="F6" s="75">
        <f>D6</f>
        <v>3225</v>
      </c>
      <c r="H6" s="29"/>
    </row>
    <row r="7" spans="1:8" x14ac:dyDescent="0.25">
      <c r="A7" s="68">
        <v>2</v>
      </c>
      <c r="B7" s="71" t="s">
        <v>91</v>
      </c>
      <c r="C7" s="72">
        <v>37742</v>
      </c>
      <c r="D7" s="73">
        <v>3225</v>
      </c>
      <c r="E7" s="74"/>
      <c r="F7" s="75">
        <f t="shared" ref="F7:F17" si="0">D7</f>
        <v>3225</v>
      </c>
    </row>
    <row r="8" spans="1:8" x14ac:dyDescent="0.25">
      <c r="A8" s="68">
        <v>3</v>
      </c>
      <c r="B8" s="71" t="s">
        <v>92</v>
      </c>
      <c r="C8" s="72">
        <v>41852</v>
      </c>
      <c r="D8" s="73">
        <v>1444</v>
      </c>
      <c r="E8" s="74"/>
      <c r="F8" s="75">
        <f t="shared" si="0"/>
        <v>1444</v>
      </c>
    </row>
    <row r="9" spans="1:8" x14ac:dyDescent="0.25">
      <c r="A9" s="68">
        <v>4</v>
      </c>
      <c r="B9" s="71" t="s">
        <v>93</v>
      </c>
      <c r="C9" s="72">
        <v>42248</v>
      </c>
      <c r="D9" s="73">
        <v>370</v>
      </c>
      <c r="E9" s="74"/>
      <c r="F9" s="75">
        <f t="shared" si="0"/>
        <v>370</v>
      </c>
    </row>
    <row r="10" spans="1:8" x14ac:dyDescent="0.25">
      <c r="A10" s="68">
        <v>5</v>
      </c>
      <c r="B10" s="76" t="s">
        <v>94</v>
      </c>
      <c r="C10" s="72">
        <v>41579</v>
      </c>
      <c r="D10" s="73">
        <v>4344.83</v>
      </c>
      <c r="E10" s="74"/>
      <c r="F10" s="75">
        <f t="shared" si="0"/>
        <v>4344.83</v>
      </c>
      <c r="H10" s="29"/>
    </row>
    <row r="11" spans="1:8" x14ac:dyDescent="0.25">
      <c r="A11" s="68">
        <v>6</v>
      </c>
      <c r="B11" s="77" t="s">
        <v>95</v>
      </c>
      <c r="C11" s="72">
        <v>42705</v>
      </c>
      <c r="D11" s="73">
        <v>13203</v>
      </c>
      <c r="E11" s="74"/>
      <c r="F11" s="75">
        <f t="shared" si="0"/>
        <v>13203</v>
      </c>
      <c r="H11" s="29"/>
    </row>
    <row r="12" spans="1:8" x14ac:dyDescent="0.25">
      <c r="A12" s="68">
        <v>7</v>
      </c>
      <c r="B12" s="77" t="s">
        <v>96</v>
      </c>
      <c r="C12" s="72">
        <v>42856</v>
      </c>
      <c r="D12" s="73">
        <v>11304.85</v>
      </c>
      <c r="E12" s="74"/>
      <c r="F12" s="75">
        <f t="shared" si="0"/>
        <v>11304.85</v>
      </c>
    </row>
    <row r="13" spans="1:8" x14ac:dyDescent="0.25">
      <c r="A13" s="68">
        <v>8</v>
      </c>
      <c r="B13" s="77" t="s">
        <v>97</v>
      </c>
      <c r="C13" s="72">
        <v>42948</v>
      </c>
      <c r="D13" s="73">
        <v>1578.88</v>
      </c>
      <c r="E13" s="74"/>
      <c r="F13" s="75">
        <f t="shared" si="0"/>
        <v>1578.88</v>
      </c>
    </row>
    <row r="14" spans="1:8" x14ac:dyDescent="0.25">
      <c r="A14" s="68">
        <v>9</v>
      </c>
      <c r="B14" s="77" t="s">
        <v>98</v>
      </c>
      <c r="C14" s="72">
        <v>43070</v>
      </c>
      <c r="D14" s="73">
        <v>11216.3</v>
      </c>
      <c r="E14" s="74"/>
      <c r="F14" s="75">
        <f t="shared" si="0"/>
        <v>11216.3</v>
      </c>
    </row>
    <row r="15" spans="1:8" x14ac:dyDescent="0.25">
      <c r="A15" s="68">
        <v>10</v>
      </c>
      <c r="B15" s="76" t="s">
        <v>99</v>
      </c>
      <c r="C15" s="72">
        <v>43586</v>
      </c>
      <c r="D15" s="73">
        <v>3215.8</v>
      </c>
      <c r="E15" s="74"/>
      <c r="F15" s="75">
        <f t="shared" si="0"/>
        <v>3215.8</v>
      </c>
      <c r="G15" s="78"/>
    </row>
    <row r="16" spans="1:8" x14ac:dyDescent="0.25">
      <c r="A16" s="68">
        <v>11</v>
      </c>
      <c r="B16" s="71" t="s">
        <v>100</v>
      </c>
      <c r="C16" s="72">
        <v>43800</v>
      </c>
      <c r="D16" s="73">
        <v>3800</v>
      </c>
      <c r="E16" s="74"/>
      <c r="F16" s="75">
        <f t="shared" si="0"/>
        <v>3800</v>
      </c>
      <c r="G16" s="78"/>
    </row>
    <row r="17" spans="1:7" x14ac:dyDescent="0.25">
      <c r="A17" s="68">
        <v>12</v>
      </c>
      <c r="B17" s="77" t="s">
        <v>101</v>
      </c>
      <c r="C17" s="72">
        <v>43862</v>
      </c>
      <c r="D17" s="73">
        <v>10810</v>
      </c>
      <c r="E17" s="74"/>
      <c r="F17" s="75">
        <f t="shared" si="0"/>
        <v>10810</v>
      </c>
      <c r="G17" s="78"/>
    </row>
    <row r="18" spans="1:7" ht="7.15" customHeight="1" x14ac:dyDescent="0.25">
      <c r="A18" s="79"/>
      <c r="B18" s="80"/>
      <c r="C18" s="72"/>
      <c r="D18" s="73"/>
      <c r="E18" s="74"/>
      <c r="F18" s="75"/>
    </row>
    <row r="19" spans="1:7" x14ac:dyDescent="0.25">
      <c r="A19" s="63" t="s">
        <v>7</v>
      </c>
      <c r="B19" s="64"/>
      <c r="C19" s="65"/>
      <c r="D19" s="81">
        <f>SUM(D6:D18)</f>
        <v>67737.66</v>
      </c>
      <c r="E19" s="81"/>
      <c r="F19" s="75">
        <f t="shared" ref="F19" si="1">SUM(F6:F18)</f>
        <v>67737.66</v>
      </c>
    </row>
    <row r="20" spans="1:7" x14ac:dyDescent="0.25">
      <c r="A20" s="79"/>
      <c r="B20" s="64"/>
      <c r="C20" s="65"/>
      <c r="D20" s="65"/>
      <c r="E20" s="82"/>
      <c r="F20" s="83"/>
    </row>
    <row r="21" spans="1:7" x14ac:dyDescent="0.25">
      <c r="A21" s="84" t="s">
        <v>102</v>
      </c>
      <c r="B21" s="64"/>
      <c r="C21" s="65"/>
      <c r="D21" s="23"/>
      <c r="E21" s="80"/>
      <c r="F21" s="85"/>
    </row>
    <row r="22" spans="1:7" ht="7.15" customHeight="1" thickBot="1" x14ac:dyDescent="0.3">
      <c r="A22" s="86"/>
      <c r="B22" s="87"/>
      <c r="C22" s="88"/>
      <c r="D22" s="89"/>
      <c r="E22" s="90"/>
      <c r="F22" s="91"/>
    </row>
    <row r="23" spans="1:7" x14ac:dyDescent="0.25">
      <c r="A23" s="92"/>
      <c r="B23" s="45"/>
      <c r="C23" s="45"/>
      <c r="D23" s="45"/>
      <c r="E23" s="45"/>
      <c r="F23" s="93"/>
    </row>
    <row r="24" spans="1:7" x14ac:dyDescent="0.25">
      <c r="A24" s="94"/>
      <c r="B24" s="95" t="s">
        <v>103</v>
      </c>
      <c r="C24" s="20"/>
      <c r="D24" s="20"/>
      <c r="F24" s="36"/>
    </row>
    <row r="25" spans="1:7" ht="6.6" customHeight="1" x14ac:dyDescent="0.25">
      <c r="A25" s="94"/>
      <c r="B25" s="20"/>
      <c r="C25" s="20"/>
      <c r="D25" s="20"/>
      <c r="F25" s="36"/>
    </row>
    <row r="26" spans="1:7" x14ac:dyDescent="0.25">
      <c r="A26" s="68"/>
      <c r="B26" s="96" t="s">
        <v>104</v>
      </c>
      <c r="C26" s="20"/>
      <c r="D26" s="97">
        <f>D6+D7+D8+D9+D16</f>
        <v>12064</v>
      </c>
      <c r="F26" s="36"/>
    </row>
    <row r="27" spans="1:7" x14ac:dyDescent="0.25">
      <c r="A27" s="68"/>
      <c r="B27" s="98" t="s">
        <v>105</v>
      </c>
      <c r="C27" s="20"/>
      <c r="D27" s="97">
        <f>F10+F15</f>
        <v>7560.63</v>
      </c>
      <c r="F27" s="99" t="s">
        <v>106</v>
      </c>
    </row>
    <row r="28" spans="1:7" x14ac:dyDescent="0.25">
      <c r="A28" s="94"/>
      <c r="B28" s="100" t="s">
        <v>107</v>
      </c>
      <c r="C28" s="20"/>
      <c r="D28" s="97">
        <f>D11+D12+D13+D14+D17</f>
        <v>48113.03</v>
      </c>
      <c r="F28" s="101">
        <f>SUM(D27:D28)</f>
        <v>55673.659999999996</v>
      </c>
    </row>
    <row r="29" spans="1:7" ht="6.6" customHeight="1" x14ac:dyDescent="0.25">
      <c r="A29" s="94"/>
      <c r="B29" s="102"/>
      <c r="C29" s="20"/>
      <c r="D29" s="20"/>
      <c r="F29" s="36"/>
    </row>
    <row r="30" spans="1:7" x14ac:dyDescent="0.25">
      <c r="A30" s="94"/>
      <c r="B30" s="102" t="s">
        <v>108</v>
      </c>
      <c r="C30" s="20"/>
      <c r="D30" s="97">
        <f>SUM(D26:D29)</f>
        <v>67737.66</v>
      </c>
      <c r="F30" s="36"/>
    </row>
    <row r="31" spans="1:7" ht="15.75" thickBot="1" x14ac:dyDescent="0.3">
      <c r="A31" s="35"/>
      <c r="B31" s="33"/>
      <c r="C31" s="33"/>
      <c r="D31" s="33"/>
      <c r="E31" s="33"/>
      <c r="F31" s="103"/>
    </row>
  </sheetData>
  <printOptions horizontalCentered="1" gridLines="1"/>
  <pageMargins left="0.19685039370078741" right="0.19685039370078741" top="0.78740157480314965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B672-319B-41ED-AF66-E9D36A063A50}">
  <dimension ref="A1:N33"/>
  <sheetViews>
    <sheetView workbookViewId="0">
      <selection activeCell="D19" sqref="D19"/>
    </sheetView>
  </sheetViews>
  <sheetFormatPr defaultRowHeight="15" x14ac:dyDescent="0.25"/>
  <cols>
    <col min="1" max="1" width="1.140625" customWidth="1"/>
    <col min="4" max="4" width="36.28515625" bestFit="1" customWidth="1"/>
    <col min="5" max="5" width="11" customWidth="1"/>
    <col min="6" max="6" width="1.140625" customWidth="1"/>
    <col min="7" max="7" width="11.7109375" customWidth="1"/>
    <col min="10" max="10" width="34.85546875" customWidth="1"/>
    <col min="11" max="11" width="11.140625" customWidth="1"/>
    <col min="12" max="12" width="1.140625" customWidth="1"/>
  </cols>
  <sheetData>
    <row r="1" spans="1:14" ht="6" customHeight="1" thickBot="1" x14ac:dyDescent="0.3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4" ht="23.25" x14ac:dyDescent="0.35">
      <c r="A2" s="107"/>
      <c r="B2" s="108" t="s">
        <v>109</v>
      </c>
      <c r="C2" s="109"/>
      <c r="D2" s="109"/>
      <c r="E2" s="110">
        <f ca="1">TODAY()</f>
        <v>44994</v>
      </c>
      <c r="F2" s="111"/>
      <c r="G2" s="108" t="s">
        <v>110</v>
      </c>
      <c r="H2" s="112"/>
      <c r="I2" s="113"/>
      <c r="J2" s="114"/>
      <c r="K2" s="93"/>
      <c r="L2" s="115"/>
    </row>
    <row r="3" spans="1:14" ht="18.75" x14ac:dyDescent="0.3">
      <c r="A3" s="116"/>
      <c r="B3" s="117"/>
      <c r="D3" s="14"/>
      <c r="E3" s="118"/>
      <c r="F3" s="119"/>
      <c r="G3" s="120"/>
      <c r="H3" s="14"/>
      <c r="I3" s="121"/>
      <c r="J3" s="14"/>
      <c r="K3" s="122"/>
      <c r="L3" s="123"/>
    </row>
    <row r="4" spans="1:14" ht="21" x14ac:dyDescent="0.35">
      <c r="A4" s="124"/>
      <c r="B4" s="125"/>
      <c r="C4" s="126"/>
      <c r="D4" s="14"/>
      <c r="E4" s="127" t="s">
        <v>111</v>
      </c>
      <c r="F4" s="119"/>
      <c r="G4" s="128" t="s">
        <v>207</v>
      </c>
      <c r="H4" s="14"/>
      <c r="I4" s="121"/>
      <c r="J4" s="14"/>
      <c r="K4" s="122"/>
      <c r="L4" s="129"/>
      <c r="M4" s="78"/>
    </row>
    <row r="5" spans="1:14" ht="15.75" x14ac:dyDescent="0.25">
      <c r="A5" s="130"/>
      <c r="B5" s="131" t="s">
        <v>112</v>
      </c>
      <c r="C5" s="121"/>
      <c r="D5" s="14"/>
      <c r="E5" s="127">
        <v>6996.63</v>
      </c>
      <c r="F5" s="132"/>
      <c r="G5" s="120"/>
      <c r="H5" s="14"/>
      <c r="I5" s="121"/>
      <c r="J5" s="14"/>
      <c r="K5" s="122"/>
      <c r="L5" s="133"/>
    </row>
    <row r="6" spans="1:14" ht="15.75" x14ac:dyDescent="0.25">
      <c r="A6" s="130"/>
      <c r="B6" s="131" t="s">
        <v>113</v>
      </c>
      <c r="C6" s="121"/>
      <c r="D6" s="14"/>
      <c r="E6" s="127">
        <f>E23</f>
        <v>0.11</v>
      </c>
      <c r="F6" s="132"/>
      <c r="G6" s="120" t="s">
        <v>114</v>
      </c>
      <c r="H6" s="14"/>
      <c r="I6" s="121"/>
      <c r="J6" s="14"/>
      <c r="K6" s="122"/>
      <c r="L6" s="133"/>
    </row>
    <row r="7" spans="1:14" ht="15.75" x14ac:dyDescent="0.25">
      <c r="A7" s="130"/>
      <c r="B7" s="131" t="s">
        <v>115</v>
      </c>
      <c r="C7" s="121"/>
      <c r="D7" s="14"/>
      <c r="E7" s="127">
        <f>K23</f>
        <v>803.68999999999994</v>
      </c>
      <c r="F7" s="132"/>
      <c r="G7" s="120" t="s">
        <v>116</v>
      </c>
      <c r="H7" s="14"/>
      <c r="I7" s="121"/>
      <c r="J7" s="14"/>
      <c r="K7" s="122"/>
      <c r="L7" s="133"/>
    </row>
    <row r="8" spans="1:14" ht="7.9" customHeight="1" x14ac:dyDescent="0.3">
      <c r="A8" s="116"/>
      <c r="B8" s="117"/>
      <c r="C8" s="121"/>
      <c r="D8" s="14"/>
      <c r="E8" s="127"/>
      <c r="F8" s="119"/>
      <c r="G8" s="120"/>
      <c r="H8" s="14"/>
      <c r="I8" s="121"/>
      <c r="J8" s="14"/>
      <c r="K8" s="122"/>
      <c r="L8" s="123"/>
    </row>
    <row r="9" spans="1:14" ht="15.75" x14ac:dyDescent="0.25">
      <c r="A9" s="134"/>
      <c r="B9" s="269" t="s">
        <v>205</v>
      </c>
      <c r="C9" s="279"/>
      <c r="D9" s="280"/>
      <c r="E9" s="270">
        <f>E5+E6-E7</f>
        <v>6193.05</v>
      </c>
      <c r="F9" s="136"/>
      <c r="G9" s="137"/>
      <c r="H9" s="138"/>
      <c r="I9" s="14"/>
      <c r="J9" s="30"/>
      <c r="K9" s="139"/>
      <c r="L9" s="140"/>
    </row>
    <row r="10" spans="1:14" ht="8.4499999999999993" customHeight="1" x14ac:dyDescent="0.25">
      <c r="A10" s="134"/>
      <c r="B10" s="131"/>
      <c r="C10" s="126"/>
      <c r="D10" s="135"/>
      <c r="E10" s="127"/>
      <c r="F10" s="136"/>
      <c r="G10" s="141"/>
      <c r="H10" s="138"/>
      <c r="I10" s="14"/>
      <c r="J10" s="30"/>
      <c r="K10" s="139"/>
      <c r="L10" s="140"/>
    </row>
    <row r="11" spans="1:14" ht="31.5" x14ac:dyDescent="0.25">
      <c r="A11" s="142"/>
      <c r="B11" s="143" t="s">
        <v>117</v>
      </c>
      <c r="C11" s="144"/>
      <c r="D11" s="145"/>
      <c r="E11" s="146"/>
      <c r="F11" s="281"/>
      <c r="G11" s="147" t="s">
        <v>118</v>
      </c>
      <c r="H11" s="145"/>
      <c r="I11" s="144"/>
      <c r="J11" s="148"/>
      <c r="K11" s="149"/>
      <c r="L11" s="150"/>
    </row>
    <row r="12" spans="1:14" ht="6" customHeight="1" x14ac:dyDescent="0.25">
      <c r="A12" s="107"/>
      <c r="B12" s="151"/>
      <c r="C12" s="152"/>
      <c r="D12" s="121"/>
      <c r="E12" s="127"/>
      <c r="F12" s="119"/>
      <c r="G12" s="120"/>
      <c r="H12" s="153"/>
      <c r="I12" s="154"/>
      <c r="J12" s="14"/>
      <c r="K12" s="122"/>
      <c r="L12" s="115"/>
    </row>
    <row r="13" spans="1:14" x14ac:dyDescent="0.25">
      <c r="A13" s="155"/>
      <c r="B13" s="151" t="s">
        <v>119</v>
      </c>
      <c r="C13" s="152"/>
      <c r="D13" s="156"/>
      <c r="E13" s="157"/>
      <c r="F13" s="158"/>
      <c r="G13" s="151" t="s">
        <v>120</v>
      </c>
      <c r="H13" s="153" t="s">
        <v>121</v>
      </c>
      <c r="I13" s="121"/>
      <c r="J13" s="14"/>
      <c r="K13" s="159"/>
      <c r="L13" s="160"/>
    </row>
    <row r="14" spans="1:14" x14ac:dyDescent="0.25">
      <c r="A14" s="161"/>
      <c r="B14" s="151" t="s">
        <v>122</v>
      </c>
      <c r="C14" s="162" t="s">
        <v>88</v>
      </c>
      <c r="D14" s="156" t="s">
        <v>87</v>
      </c>
      <c r="E14" s="127" t="s">
        <v>111</v>
      </c>
      <c r="F14" s="158"/>
      <c r="G14" s="151" t="s">
        <v>122</v>
      </c>
      <c r="H14" s="153" t="s">
        <v>122</v>
      </c>
      <c r="I14" s="162" t="s">
        <v>88</v>
      </c>
      <c r="J14" s="156" t="s">
        <v>87</v>
      </c>
      <c r="K14" s="127" t="s">
        <v>111</v>
      </c>
      <c r="L14" s="163"/>
      <c r="N14" s="78"/>
    </row>
    <row r="15" spans="1:14" ht="6" customHeight="1" x14ac:dyDescent="0.25">
      <c r="A15" s="161"/>
      <c r="B15" s="151"/>
      <c r="C15" s="152"/>
      <c r="D15" s="121"/>
      <c r="E15" s="127"/>
      <c r="F15" s="119"/>
      <c r="G15" s="120"/>
      <c r="H15" s="153"/>
      <c r="I15" s="154"/>
      <c r="J15" s="14"/>
      <c r="K15" s="122"/>
      <c r="L15" s="115"/>
    </row>
    <row r="16" spans="1:14" x14ac:dyDescent="0.25">
      <c r="A16" s="161"/>
      <c r="B16" s="151">
        <v>3</v>
      </c>
      <c r="C16" s="165">
        <v>44346</v>
      </c>
      <c r="D16" s="14" t="s">
        <v>204</v>
      </c>
      <c r="E16" s="127">
        <v>0.05</v>
      </c>
      <c r="F16" s="119"/>
      <c r="G16" s="151">
        <v>4</v>
      </c>
      <c r="H16" s="165" t="s">
        <v>196</v>
      </c>
      <c r="I16" s="164">
        <v>44335</v>
      </c>
      <c r="J16" s="14" t="s">
        <v>123</v>
      </c>
      <c r="K16" s="127">
        <v>23</v>
      </c>
      <c r="L16" s="166"/>
    </row>
    <row r="17" spans="1:14" x14ac:dyDescent="0.25">
      <c r="A17" s="161"/>
      <c r="B17" s="151">
        <v>4</v>
      </c>
      <c r="C17" s="165">
        <v>44377</v>
      </c>
      <c r="D17" s="14" t="s">
        <v>204</v>
      </c>
      <c r="E17" s="127">
        <v>0.06</v>
      </c>
      <c r="F17" s="119"/>
      <c r="G17" s="151">
        <v>5</v>
      </c>
      <c r="H17" s="165" t="s">
        <v>196</v>
      </c>
      <c r="I17" s="165">
        <v>44342</v>
      </c>
      <c r="J17" s="14" t="s">
        <v>201</v>
      </c>
      <c r="K17" s="127">
        <v>99.12</v>
      </c>
      <c r="L17" s="166"/>
    </row>
    <row r="18" spans="1:14" x14ac:dyDescent="0.25">
      <c r="A18" s="161"/>
      <c r="B18" s="120"/>
      <c r="C18" s="165"/>
      <c r="D18" s="14"/>
      <c r="E18" s="127"/>
      <c r="F18" s="119"/>
      <c r="G18" s="151">
        <v>6</v>
      </c>
      <c r="H18" s="165" t="s">
        <v>196</v>
      </c>
      <c r="I18" s="165">
        <v>44344</v>
      </c>
      <c r="J18" s="14" t="s">
        <v>206</v>
      </c>
      <c r="K18" s="127">
        <v>474.67</v>
      </c>
      <c r="L18" s="166"/>
    </row>
    <row r="19" spans="1:14" x14ac:dyDescent="0.25">
      <c r="A19" s="161"/>
      <c r="B19" s="120"/>
      <c r="C19" s="165"/>
      <c r="D19" s="14"/>
      <c r="E19" s="127"/>
      <c r="F19" s="119"/>
      <c r="G19" s="151">
        <v>7</v>
      </c>
      <c r="H19" s="165" t="s">
        <v>196</v>
      </c>
      <c r="I19" s="165">
        <v>44373</v>
      </c>
      <c r="J19" s="14" t="s">
        <v>201</v>
      </c>
      <c r="K19" s="127">
        <v>99.12</v>
      </c>
      <c r="L19" s="166"/>
    </row>
    <row r="20" spans="1:14" x14ac:dyDescent="0.25">
      <c r="A20" s="161"/>
      <c r="B20" s="120"/>
      <c r="C20" s="165"/>
      <c r="D20" s="14"/>
      <c r="E20" s="127"/>
      <c r="F20" s="119"/>
      <c r="G20" s="151">
        <v>8</v>
      </c>
      <c r="H20" s="165" t="s">
        <v>208</v>
      </c>
      <c r="I20" s="165">
        <v>44375</v>
      </c>
      <c r="J20" s="14" t="s">
        <v>9</v>
      </c>
      <c r="K20" s="127">
        <v>33.44</v>
      </c>
      <c r="L20" s="166"/>
    </row>
    <row r="21" spans="1:14" x14ac:dyDescent="0.25">
      <c r="A21" s="161"/>
      <c r="B21" s="120"/>
      <c r="C21" s="165"/>
      <c r="D21" s="14"/>
      <c r="E21" s="127"/>
      <c r="F21" s="119"/>
      <c r="G21" s="151">
        <v>9</v>
      </c>
      <c r="H21" s="165" t="s">
        <v>196</v>
      </c>
      <c r="I21" s="165">
        <v>44301</v>
      </c>
      <c r="J21" s="14" t="s">
        <v>200</v>
      </c>
      <c r="K21" s="127">
        <v>74.34</v>
      </c>
      <c r="L21" s="166"/>
    </row>
    <row r="22" spans="1:14" ht="6" customHeight="1" x14ac:dyDescent="0.25">
      <c r="A22" s="107"/>
      <c r="B22" s="151"/>
      <c r="C22" s="152"/>
      <c r="D22" s="121"/>
      <c r="E22" s="127"/>
      <c r="F22" s="119"/>
      <c r="G22" s="120"/>
      <c r="H22" s="153"/>
      <c r="I22" s="154"/>
      <c r="J22" s="14"/>
      <c r="K22" s="122"/>
      <c r="L22" s="115"/>
    </row>
    <row r="23" spans="1:14" x14ac:dyDescent="0.25">
      <c r="A23" s="167"/>
      <c r="B23" s="117"/>
      <c r="C23" s="282"/>
      <c r="D23" s="168" t="s">
        <v>124</v>
      </c>
      <c r="E23" s="169">
        <f>SUM(E16:E21)</f>
        <v>0.11</v>
      </c>
      <c r="F23" s="283"/>
      <c r="G23" s="120"/>
      <c r="H23" s="170"/>
      <c r="I23" s="282"/>
      <c r="J23" s="168" t="s">
        <v>125</v>
      </c>
      <c r="K23" s="127">
        <f>SUM(K16:K21)</f>
        <v>803.68999999999994</v>
      </c>
      <c r="L23" s="171"/>
    </row>
    <row r="24" spans="1:14" ht="6" customHeight="1" thickBot="1" x14ac:dyDescent="0.3">
      <c r="A24" s="107"/>
      <c r="B24" s="172"/>
      <c r="C24" s="173"/>
      <c r="D24" s="174"/>
      <c r="E24" s="175"/>
      <c r="F24" s="119"/>
      <c r="G24" s="176"/>
      <c r="H24" s="177"/>
      <c r="I24" s="178"/>
      <c r="J24" s="179"/>
      <c r="K24" s="180"/>
      <c r="L24" s="115"/>
    </row>
    <row r="25" spans="1:14" ht="6" customHeight="1" thickBot="1" x14ac:dyDescent="0.3">
      <c r="A25" s="181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3">
        <v>8615.82</v>
      </c>
    </row>
    <row r="26" spans="1:14" ht="6" customHeight="1" thickBot="1" x14ac:dyDescent="0.3">
      <c r="A26" s="184"/>
      <c r="B26" s="105"/>
      <c r="C26" s="105"/>
      <c r="D26" s="105"/>
      <c r="E26" s="105"/>
      <c r="F26" s="185"/>
      <c r="G26" s="105"/>
      <c r="H26" s="105"/>
      <c r="I26" s="105"/>
      <c r="J26" s="105"/>
      <c r="K26" s="105"/>
      <c r="L26" s="166"/>
    </row>
    <row r="27" spans="1:14" ht="24" customHeight="1" x14ac:dyDescent="0.25">
      <c r="A27" s="107"/>
      <c r="B27" s="276" t="s">
        <v>126</v>
      </c>
      <c r="C27" s="45"/>
      <c r="D27" s="45"/>
      <c r="E27" s="93"/>
      <c r="F27" s="275"/>
      <c r="G27" s="271" t="s">
        <v>127</v>
      </c>
      <c r="H27" s="45"/>
      <c r="I27" s="45"/>
      <c r="J27" s="45"/>
      <c r="K27" s="93"/>
      <c r="L27" s="115"/>
      <c r="N27" s="186"/>
    </row>
    <row r="28" spans="1:14" ht="6" customHeight="1" x14ac:dyDescent="0.25">
      <c r="A28" s="107"/>
      <c r="B28" s="151"/>
      <c r="C28" s="152"/>
      <c r="D28" s="121"/>
      <c r="E28" s="127"/>
      <c r="F28" s="119"/>
      <c r="G28" s="120"/>
      <c r="H28" s="153"/>
      <c r="I28" s="154"/>
      <c r="J28" s="14"/>
      <c r="K28" s="122"/>
      <c r="L28" s="115"/>
      <c r="N28" s="186"/>
    </row>
    <row r="29" spans="1:14" x14ac:dyDescent="0.25">
      <c r="A29" s="107"/>
      <c r="B29" s="277" t="s">
        <v>128</v>
      </c>
      <c r="D29" s="278">
        <f ca="1">TODAY()</f>
        <v>44994</v>
      </c>
      <c r="E29" s="36"/>
      <c r="F29" s="275"/>
      <c r="G29" s="94"/>
      <c r="J29" s="272" t="s">
        <v>123</v>
      </c>
      <c r="K29" s="273">
        <v>23</v>
      </c>
      <c r="L29" s="115"/>
      <c r="N29" s="186"/>
    </row>
    <row r="30" spans="1:14" ht="6" customHeight="1" x14ac:dyDescent="0.25">
      <c r="A30" s="107"/>
      <c r="B30" s="151"/>
      <c r="C30" s="152"/>
      <c r="D30" s="121"/>
      <c r="E30" s="127"/>
      <c r="F30" s="119"/>
      <c r="G30" s="120"/>
      <c r="H30" s="153"/>
      <c r="I30" s="154"/>
      <c r="J30" s="14"/>
      <c r="K30" s="122"/>
      <c r="L30" s="115"/>
    </row>
    <row r="31" spans="1:14" x14ac:dyDescent="0.25">
      <c r="A31" s="107"/>
      <c r="B31" s="94"/>
      <c r="E31" s="36"/>
      <c r="F31" s="275"/>
      <c r="G31" s="94"/>
      <c r="J31" s="274" t="s">
        <v>129</v>
      </c>
      <c r="K31" s="127">
        <f>SUM(K29:K30)</f>
        <v>23</v>
      </c>
      <c r="L31" s="115"/>
    </row>
    <row r="32" spans="1:14" ht="6" customHeight="1" thickBot="1" x14ac:dyDescent="0.3">
      <c r="A32" s="107"/>
      <c r="B32" s="172"/>
      <c r="C32" s="173"/>
      <c r="D32" s="174"/>
      <c r="E32" s="175"/>
      <c r="F32" s="119"/>
      <c r="G32" s="176"/>
      <c r="H32" s="177"/>
      <c r="I32" s="178"/>
      <c r="J32" s="179"/>
      <c r="K32" s="180"/>
      <c r="L32" s="115"/>
    </row>
    <row r="33" spans="1:12" ht="6" customHeight="1" thickBot="1" x14ac:dyDescent="0.3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3"/>
    </row>
  </sheetData>
  <printOptions horizontalCentered="1" verticalCentered="1" gridLines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6097-0140-4587-93EE-74BB23D4170B}">
  <dimension ref="A1:E58"/>
  <sheetViews>
    <sheetView workbookViewId="0">
      <selection activeCell="G1" sqref="G1"/>
    </sheetView>
  </sheetViews>
  <sheetFormatPr defaultColWidth="8.85546875" defaultRowHeight="15" x14ac:dyDescent="0.25"/>
  <cols>
    <col min="1" max="1" width="13.140625" style="20" customWidth="1"/>
    <col min="2" max="2" width="15.5703125" style="20" customWidth="1"/>
    <col min="3" max="3" width="27.28515625" style="20" bestFit="1" customWidth="1"/>
    <col min="4" max="4" width="19.7109375" style="20" bestFit="1" customWidth="1"/>
    <col min="5" max="5" width="10.7109375" style="20" customWidth="1"/>
    <col min="6" max="16384" width="8.85546875" style="20"/>
  </cols>
  <sheetData>
    <row r="1" spans="1:5" ht="28.5" x14ac:dyDescent="0.45">
      <c r="A1" s="187" t="s">
        <v>130</v>
      </c>
    </row>
    <row r="3" spans="1:5" ht="18.75" x14ac:dyDescent="0.3">
      <c r="A3" s="188" t="s">
        <v>202</v>
      </c>
      <c r="E3" s="13"/>
    </row>
    <row r="4" spans="1:5" x14ac:dyDescent="0.25">
      <c r="E4" s="13"/>
    </row>
    <row r="5" spans="1:5" x14ac:dyDescent="0.25">
      <c r="A5" s="189" t="s">
        <v>131</v>
      </c>
      <c r="B5" s="189" t="s">
        <v>132</v>
      </c>
      <c r="C5" s="20" t="s">
        <v>133</v>
      </c>
      <c r="D5" s="20" t="s">
        <v>134</v>
      </c>
      <c r="E5" s="102" t="s">
        <v>135</v>
      </c>
    </row>
    <row r="6" spans="1:5" ht="7.15" customHeight="1" x14ac:dyDescent="0.25">
      <c r="B6" s="189"/>
    </row>
    <row r="7" spans="1:5" x14ac:dyDescent="0.25">
      <c r="A7" s="190"/>
      <c r="B7" s="189"/>
      <c r="E7" s="13"/>
    </row>
    <row r="8" spans="1:5" x14ac:dyDescent="0.25">
      <c r="A8" s="190"/>
      <c r="B8" s="189"/>
      <c r="E8" s="13"/>
    </row>
    <row r="9" spans="1:5" x14ac:dyDescent="0.25">
      <c r="A9" s="190"/>
      <c r="B9" s="189"/>
      <c r="E9" s="13"/>
    </row>
    <row r="10" spans="1:5" x14ac:dyDescent="0.25">
      <c r="A10" s="190"/>
      <c r="B10" s="189"/>
      <c r="E10" s="13"/>
    </row>
    <row r="11" spans="1:5" ht="7.15" customHeight="1" x14ac:dyDescent="0.25">
      <c r="B11" s="189"/>
    </row>
    <row r="12" spans="1:5" x14ac:dyDescent="0.25">
      <c r="B12" s="189"/>
      <c r="D12" s="102" t="s">
        <v>136</v>
      </c>
      <c r="E12" s="13">
        <f>SUM(E7:E11)</f>
        <v>0</v>
      </c>
    </row>
    <row r="13" spans="1:5" x14ac:dyDescent="0.25">
      <c r="B13" s="189"/>
      <c r="D13" s="102"/>
      <c r="E13" s="13"/>
    </row>
    <row r="14" spans="1:5" x14ac:dyDescent="0.25">
      <c r="B14" s="189"/>
      <c r="E14" s="13"/>
    </row>
    <row r="15" spans="1:5" x14ac:dyDescent="0.25">
      <c r="B15" s="189"/>
      <c r="E15" s="13"/>
    </row>
    <row r="16" spans="1:5" x14ac:dyDescent="0.25">
      <c r="B16" s="189"/>
      <c r="D16" s="102"/>
      <c r="E16" s="97"/>
    </row>
    <row r="17" spans="2:5" x14ac:dyDescent="0.25">
      <c r="B17" s="189"/>
      <c r="E17" s="13"/>
    </row>
    <row r="18" spans="2:5" x14ac:dyDescent="0.25">
      <c r="B18" s="189"/>
      <c r="E18" s="13"/>
    </row>
    <row r="19" spans="2:5" x14ac:dyDescent="0.25">
      <c r="B19" s="189"/>
      <c r="E19" s="13"/>
    </row>
    <row r="20" spans="2:5" x14ac:dyDescent="0.25">
      <c r="B20" s="189"/>
      <c r="E20" s="13"/>
    </row>
    <row r="21" spans="2:5" x14ac:dyDescent="0.25">
      <c r="B21" s="189"/>
      <c r="E21" s="13"/>
    </row>
    <row r="22" spans="2:5" x14ac:dyDescent="0.25">
      <c r="B22" s="189"/>
      <c r="E22" s="13"/>
    </row>
    <row r="23" spans="2:5" x14ac:dyDescent="0.25">
      <c r="B23" s="189"/>
      <c r="E23" s="13"/>
    </row>
    <row r="24" spans="2:5" x14ac:dyDescent="0.25">
      <c r="B24" s="189"/>
      <c r="E24" s="13"/>
    </row>
    <row r="25" spans="2:5" x14ac:dyDescent="0.25">
      <c r="B25" s="189"/>
      <c r="E25" s="13"/>
    </row>
    <row r="26" spans="2:5" x14ac:dyDescent="0.25">
      <c r="B26" s="189"/>
      <c r="E26" s="13"/>
    </row>
    <row r="27" spans="2:5" x14ac:dyDescent="0.25">
      <c r="B27" s="189"/>
      <c r="E27" s="13"/>
    </row>
    <row r="28" spans="2:5" x14ac:dyDescent="0.25">
      <c r="B28" s="189"/>
      <c r="E28" s="13"/>
    </row>
    <row r="29" spans="2:5" x14ac:dyDescent="0.25">
      <c r="B29" s="189"/>
      <c r="E29" s="13"/>
    </row>
    <row r="30" spans="2:5" x14ac:dyDescent="0.25">
      <c r="B30" s="189"/>
      <c r="E30" s="13"/>
    </row>
    <row r="31" spans="2:5" x14ac:dyDescent="0.25">
      <c r="B31" s="189"/>
      <c r="E31" s="13"/>
    </row>
    <row r="32" spans="2:5" x14ac:dyDescent="0.25">
      <c r="B32" s="189"/>
      <c r="E32" s="13"/>
    </row>
    <row r="33" spans="2:5" x14ac:dyDescent="0.25">
      <c r="B33" s="189"/>
      <c r="E33" s="13"/>
    </row>
    <row r="34" spans="2:5" x14ac:dyDescent="0.25">
      <c r="B34" s="189"/>
      <c r="E34" s="13"/>
    </row>
    <row r="35" spans="2:5" x14ac:dyDescent="0.25">
      <c r="E35" s="13"/>
    </row>
    <row r="36" spans="2:5" x14ac:dyDescent="0.25">
      <c r="E36" s="13"/>
    </row>
    <row r="37" spans="2:5" x14ac:dyDescent="0.25">
      <c r="E37" s="13"/>
    </row>
    <row r="38" spans="2:5" x14ac:dyDescent="0.25">
      <c r="E38" s="13"/>
    </row>
    <row r="39" spans="2:5" x14ac:dyDescent="0.25">
      <c r="E39" s="13"/>
    </row>
    <row r="40" spans="2:5" x14ac:dyDescent="0.25">
      <c r="E40" s="13"/>
    </row>
    <row r="41" spans="2:5" x14ac:dyDescent="0.25">
      <c r="E41" s="13"/>
    </row>
    <row r="42" spans="2:5" x14ac:dyDescent="0.25">
      <c r="E42" s="13"/>
    </row>
    <row r="43" spans="2:5" x14ac:dyDescent="0.25">
      <c r="E43" s="13"/>
    </row>
    <row r="44" spans="2:5" x14ac:dyDescent="0.25">
      <c r="E44" s="13"/>
    </row>
    <row r="45" spans="2:5" x14ac:dyDescent="0.25">
      <c r="E45" s="13"/>
    </row>
    <row r="46" spans="2:5" x14ac:dyDescent="0.25">
      <c r="E46" s="13"/>
    </row>
    <row r="47" spans="2:5" x14ac:dyDescent="0.25">
      <c r="E47" s="13"/>
    </row>
    <row r="48" spans="2:5" x14ac:dyDescent="0.25">
      <c r="E48" s="13"/>
    </row>
    <row r="49" spans="5:5" x14ac:dyDescent="0.25">
      <c r="E49" s="13"/>
    </row>
    <row r="50" spans="5:5" x14ac:dyDescent="0.25">
      <c r="E50" s="13"/>
    </row>
    <row r="51" spans="5:5" x14ac:dyDescent="0.25">
      <c r="E51" s="13"/>
    </row>
    <row r="52" spans="5:5" x14ac:dyDescent="0.25">
      <c r="E52" s="13"/>
    </row>
    <row r="53" spans="5:5" x14ac:dyDescent="0.25">
      <c r="E53" s="13"/>
    </row>
    <row r="54" spans="5:5" x14ac:dyDescent="0.25">
      <c r="E54" s="13"/>
    </row>
    <row r="55" spans="5:5" x14ac:dyDescent="0.25">
      <c r="E55" s="13"/>
    </row>
    <row r="56" spans="5:5" x14ac:dyDescent="0.25">
      <c r="E56" s="13"/>
    </row>
    <row r="57" spans="5:5" x14ac:dyDescent="0.25">
      <c r="E57" s="13"/>
    </row>
    <row r="58" spans="5:5" x14ac:dyDescent="0.25">
      <c r="E58" s="13"/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D1F9-0535-4734-BC79-8CAF76B38FB6}">
  <dimension ref="A1:AW85"/>
  <sheetViews>
    <sheetView tabSelected="1" zoomScaleNormal="100" workbookViewId="0">
      <selection activeCell="E26" sqref="E26"/>
    </sheetView>
  </sheetViews>
  <sheetFormatPr defaultColWidth="8.85546875" defaultRowHeight="15" x14ac:dyDescent="0.25"/>
  <cols>
    <col min="1" max="1" width="1.140625" style="193" customWidth="1"/>
    <col min="2" max="2" width="0.5703125" style="193" customWidth="1"/>
    <col min="3" max="3" width="7.7109375" style="193" customWidth="1"/>
    <col min="4" max="4" width="9.28515625" style="193" customWidth="1"/>
    <col min="5" max="5" width="35.28515625" style="193" customWidth="1"/>
    <col min="6" max="6" width="12.5703125" style="193" customWidth="1"/>
    <col min="7" max="7" width="1.140625" style="193" customWidth="1"/>
    <col min="8" max="8" width="0.5703125" style="193" customWidth="1"/>
    <col min="9" max="9" width="7.7109375" style="193" customWidth="1"/>
    <col min="10" max="11" width="9.28515625" style="193" customWidth="1"/>
    <col min="12" max="12" width="35.85546875" style="193" customWidth="1"/>
    <col min="13" max="13" width="11.7109375" style="193" customWidth="1"/>
    <col min="14" max="15" width="1.140625" style="193" customWidth="1"/>
    <col min="16" max="16" width="0.5703125" style="193" customWidth="1"/>
    <col min="17" max="17" width="4.85546875" style="193" customWidth="1"/>
    <col min="18" max="18" width="0.5703125" style="193" customWidth="1"/>
    <col min="19" max="24" width="6.85546875" style="193" customWidth="1"/>
    <col min="25" max="25" width="0.5703125" style="193" customWidth="1"/>
    <col min="26" max="26" width="1.140625" style="193" customWidth="1"/>
    <col min="27" max="27" width="0.5703125" style="193" customWidth="1"/>
    <col min="28" max="28" width="4.85546875" style="193" customWidth="1"/>
    <col min="29" max="29" width="0.5703125" style="193" customWidth="1"/>
    <col min="30" max="32" width="7.140625" style="193" customWidth="1"/>
    <col min="33" max="33" width="5.7109375" style="193" customWidth="1"/>
    <col min="34" max="40" width="7.140625" style="193" customWidth="1"/>
    <col min="41" max="41" width="9.28515625" style="193" customWidth="1"/>
    <col min="42" max="42" width="0.5703125" style="193" customWidth="1"/>
    <col min="43" max="43" width="1.140625" style="193" customWidth="1"/>
    <col min="44" max="16384" width="8.85546875" style="193"/>
  </cols>
  <sheetData>
    <row r="1" spans="1:44" ht="6" customHeight="1" thickBot="1" x14ac:dyDescent="0.3">
      <c r="A1" s="104" t="s">
        <v>137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91"/>
      <c r="O1" s="191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92"/>
    </row>
    <row r="2" spans="1:44" ht="3.6" customHeight="1" x14ac:dyDescent="0.3">
      <c r="A2" s="184"/>
      <c r="B2" s="151"/>
      <c r="C2" s="194"/>
      <c r="D2" s="113"/>
      <c r="E2" s="112"/>
      <c r="F2" s="195"/>
      <c r="G2" s="119"/>
      <c r="H2" s="196"/>
      <c r="I2" s="112"/>
      <c r="J2" s="112"/>
      <c r="K2" s="113"/>
      <c r="L2" s="112"/>
      <c r="M2" s="195"/>
      <c r="N2" s="197"/>
      <c r="O2" s="197"/>
      <c r="P2" s="196"/>
      <c r="Q2" s="198"/>
      <c r="R2" s="194"/>
      <c r="S2" s="112"/>
      <c r="T2" s="112"/>
      <c r="U2" s="112"/>
      <c r="V2" s="112"/>
      <c r="W2" s="112"/>
      <c r="X2" s="112"/>
      <c r="Y2" s="199"/>
      <c r="Z2" s="119"/>
      <c r="AA2" s="196"/>
      <c r="AB2" s="198"/>
      <c r="AC2" s="194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99"/>
      <c r="AQ2" s="123"/>
    </row>
    <row r="3" spans="1:44" ht="23.25" x14ac:dyDescent="0.35">
      <c r="A3" s="184"/>
      <c r="B3" s="151"/>
      <c r="C3" s="200" t="s">
        <v>138</v>
      </c>
      <c r="D3" s="121"/>
      <c r="E3" s="201"/>
      <c r="F3" s="202"/>
      <c r="G3" s="203"/>
      <c r="H3" s="125"/>
      <c r="I3" s="204" t="s">
        <v>191</v>
      </c>
      <c r="J3" s="14"/>
      <c r="K3" s="121"/>
      <c r="L3" s="14"/>
      <c r="M3" s="202"/>
      <c r="N3" s="205"/>
      <c r="O3" s="205"/>
      <c r="P3" s="206"/>
      <c r="Q3" s="200" t="s">
        <v>139</v>
      </c>
      <c r="R3" s="207"/>
      <c r="S3" s="14"/>
      <c r="T3" s="14"/>
      <c r="U3" s="14"/>
      <c r="V3" s="14"/>
      <c r="W3" s="14"/>
      <c r="X3" s="14"/>
      <c r="Y3" s="208"/>
      <c r="Z3" s="119"/>
      <c r="AA3" s="206"/>
      <c r="AB3" s="200" t="s">
        <v>140</v>
      </c>
      <c r="AC3" s="207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208"/>
      <c r="AQ3" s="160"/>
    </row>
    <row r="4" spans="1:44" ht="18.75" x14ac:dyDescent="0.3">
      <c r="A4" s="184"/>
      <c r="B4" s="151"/>
      <c r="C4" s="138"/>
      <c r="D4" s="121"/>
      <c r="E4" s="14"/>
      <c r="F4" s="118"/>
      <c r="G4" s="203"/>
      <c r="H4" s="125"/>
      <c r="I4" s="14"/>
      <c r="J4" s="14"/>
      <c r="K4" s="121"/>
      <c r="L4" s="14"/>
      <c r="M4" s="118"/>
      <c r="N4" s="197"/>
      <c r="O4" s="197"/>
      <c r="P4" s="117"/>
      <c r="Q4" s="153"/>
      <c r="R4" s="138"/>
      <c r="S4" s="14"/>
      <c r="T4" s="14"/>
      <c r="U4" s="14"/>
      <c r="V4" s="14"/>
      <c r="W4" s="14"/>
      <c r="X4" s="14"/>
      <c r="Y4" s="209"/>
      <c r="Z4" s="119"/>
      <c r="AA4" s="117"/>
      <c r="AB4" s="153"/>
      <c r="AC4" s="138"/>
      <c r="AD4" s="14"/>
      <c r="AE4" s="14"/>
      <c r="AH4" s="210"/>
      <c r="AI4" s="210"/>
      <c r="AJ4" s="210"/>
      <c r="AK4" s="37"/>
      <c r="AL4" s="211"/>
      <c r="AM4" s="78"/>
      <c r="AN4" s="212"/>
      <c r="AP4" s="209"/>
      <c r="AQ4" s="123"/>
    </row>
    <row r="5" spans="1:44" ht="18.75" x14ac:dyDescent="0.3">
      <c r="A5" s="184"/>
      <c r="B5" s="151"/>
      <c r="C5" s="213" t="s">
        <v>141</v>
      </c>
      <c r="D5" s="126"/>
      <c r="E5" s="214">
        <f ca="1">TODAY()</f>
        <v>44994</v>
      </c>
      <c r="F5" s="118" t="s">
        <v>111</v>
      </c>
      <c r="G5" s="119"/>
      <c r="H5" s="125"/>
      <c r="I5" s="14" t="s">
        <v>114</v>
      </c>
      <c r="J5" s="14"/>
      <c r="K5" s="121"/>
      <c r="L5" s="14"/>
      <c r="M5" s="118"/>
      <c r="N5" s="215"/>
      <c r="O5" s="215"/>
      <c r="P5" s="125"/>
      <c r="Q5" s="216" t="s">
        <v>142</v>
      </c>
      <c r="R5" s="213"/>
      <c r="S5" s="14"/>
      <c r="T5" s="14"/>
      <c r="U5" s="14"/>
      <c r="V5" s="14"/>
      <c r="W5" s="14"/>
      <c r="X5" s="14"/>
      <c r="Y5" s="217"/>
      <c r="Z5" s="119"/>
      <c r="AA5" s="125"/>
      <c r="AB5" s="216"/>
      <c r="AC5" s="213"/>
      <c r="AD5" s="14"/>
      <c r="AE5" s="14"/>
      <c r="AF5" s="14"/>
      <c r="AG5" s="14"/>
      <c r="AH5" s="14"/>
      <c r="AI5" s="218"/>
      <c r="AJ5" s="218"/>
      <c r="AK5" s="218"/>
      <c r="AL5" s="218"/>
      <c r="AM5" s="218"/>
      <c r="AN5" s="218"/>
      <c r="AP5" s="217"/>
      <c r="AQ5" s="129"/>
    </row>
    <row r="6" spans="1:44" ht="18.75" x14ac:dyDescent="0.3">
      <c r="A6" s="184"/>
      <c r="B6" s="151"/>
      <c r="C6" s="162" t="s">
        <v>143</v>
      </c>
      <c r="D6" s="121"/>
      <c r="E6" s="14"/>
      <c r="F6" s="127">
        <v>4746.8500000000004</v>
      </c>
      <c r="G6" s="219"/>
      <c r="H6" s="131"/>
      <c r="I6" s="14" t="s">
        <v>116</v>
      </c>
      <c r="J6" s="14"/>
      <c r="K6" s="121"/>
      <c r="L6" s="14"/>
      <c r="M6" s="127"/>
      <c r="N6" s="220"/>
      <c r="O6" s="220"/>
      <c r="P6" s="131"/>
      <c r="Q6" s="153"/>
      <c r="R6" s="162"/>
      <c r="S6" s="14"/>
      <c r="T6" s="14"/>
      <c r="U6" s="14"/>
      <c r="V6" s="14"/>
      <c r="W6" s="14"/>
      <c r="X6" s="14"/>
      <c r="Y6" s="221"/>
      <c r="Z6" s="219"/>
      <c r="AA6" s="131"/>
      <c r="AB6" s="153"/>
      <c r="AC6" s="162"/>
      <c r="AD6" s="14"/>
      <c r="AE6" s="14"/>
      <c r="AF6" s="14"/>
      <c r="AG6" s="14"/>
      <c r="AH6" s="222" t="s">
        <v>144</v>
      </c>
      <c r="AI6" s="218"/>
      <c r="AJ6" s="218"/>
      <c r="AK6" s="218"/>
      <c r="AL6" s="218"/>
      <c r="AM6" s="218"/>
      <c r="AN6" s="218"/>
      <c r="AO6" s="223" t="s">
        <v>145</v>
      </c>
      <c r="AP6" s="221"/>
      <c r="AQ6" s="133"/>
    </row>
    <row r="7" spans="1:44" ht="18.75" x14ac:dyDescent="0.3">
      <c r="A7" s="184"/>
      <c r="B7" s="151"/>
      <c r="C7" s="162" t="s">
        <v>113</v>
      </c>
      <c r="D7" s="121"/>
      <c r="E7" s="14"/>
      <c r="F7" s="127">
        <f>F40</f>
        <v>2964.9000000000005</v>
      </c>
      <c r="G7" s="219"/>
      <c r="H7" s="131"/>
      <c r="K7" s="224"/>
      <c r="M7" s="225"/>
      <c r="N7" s="220"/>
      <c r="O7" s="220"/>
      <c r="P7" s="131"/>
      <c r="Q7" s="226"/>
      <c r="R7" s="162"/>
      <c r="S7" s="14"/>
      <c r="T7" s="14"/>
      <c r="U7" s="14"/>
      <c r="V7" s="14"/>
      <c r="W7" s="14"/>
      <c r="X7" s="14"/>
      <c r="Y7" s="221"/>
      <c r="Z7" s="219"/>
      <c r="AA7" s="131"/>
      <c r="AB7" s="226"/>
      <c r="AC7" s="162"/>
      <c r="AD7" s="14"/>
      <c r="AE7" s="14"/>
      <c r="AF7" s="222"/>
      <c r="AG7" s="14"/>
      <c r="AH7" s="222" t="s">
        <v>146</v>
      </c>
      <c r="AI7" s="218"/>
      <c r="AJ7" s="218"/>
      <c r="AK7" s="218"/>
      <c r="AL7" s="218"/>
      <c r="AM7" s="218"/>
      <c r="AN7" s="218"/>
      <c r="AO7" s="227">
        <f>F40-M40</f>
        <v>1292.7000000000007</v>
      </c>
      <c r="AP7" s="221"/>
      <c r="AQ7" s="133"/>
    </row>
    <row r="8" spans="1:44" ht="18.75" x14ac:dyDescent="0.3">
      <c r="A8" s="184"/>
      <c r="B8" s="151"/>
      <c r="C8" s="162" t="s">
        <v>147</v>
      </c>
      <c r="D8" s="121"/>
      <c r="E8" s="14"/>
      <c r="F8" s="127">
        <f>M40</f>
        <v>1672.1999999999998</v>
      </c>
      <c r="G8" s="219"/>
      <c r="H8" s="131"/>
      <c r="I8" s="230" t="s">
        <v>150</v>
      </c>
      <c r="K8" s="267"/>
      <c r="L8" s="231" t="s">
        <v>151</v>
      </c>
      <c r="M8" s="225"/>
      <c r="N8" s="220"/>
      <c r="O8" s="220"/>
      <c r="P8" s="131"/>
      <c r="Q8" s="138"/>
      <c r="R8" s="162"/>
      <c r="S8" s="14"/>
      <c r="T8" s="14"/>
      <c r="U8" s="14"/>
      <c r="V8" s="14"/>
      <c r="W8" s="14"/>
      <c r="X8" s="14"/>
      <c r="Y8" s="221"/>
      <c r="Z8" s="219"/>
      <c r="AA8" s="131"/>
      <c r="AB8" s="138"/>
      <c r="AC8" s="162"/>
      <c r="AD8" s="14"/>
      <c r="AE8" s="14"/>
      <c r="AF8" s="228"/>
      <c r="AG8" s="14"/>
      <c r="AH8" s="222" t="s">
        <v>148</v>
      </c>
      <c r="AI8" s="228"/>
      <c r="AJ8" s="228"/>
      <c r="AK8" s="228"/>
      <c r="AL8" s="135"/>
      <c r="AM8" s="135"/>
      <c r="AN8" s="135"/>
      <c r="AO8" s="227">
        <f>U40-AF40</f>
        <v>1292.6999999999994</v>
      </c>
      <c r="AP8" s="221"/>
      <c r="AQ8" s="133"/>
    </row>
    <row r="9" spans="1:44" ht="3.6" customHeight="1" x14ac:dyDescent="0.3">
      <c r="A9" s="184"/>
      <c r="B9" s="151"/>
      <c r="C9" s="138"/>
      <c r="D9" s="121"/>
      <c r="E9" s="14"/>
      <c r="F9" s="127"/>
      <c r="G9" s="119"/>
      <c r="H9" s="117"/>
      <c r="I9" s="14"/>
      <c r="J9" s="14"/>
      <c r="K9" s="121"/>
      <c r="L9" s="14"/>
      <c r="M9" s="127"/>
      <c r="N9" s="197"/>
      <c r="O9" s="197"/>
      <c r="P9" s="117"/>
      <c r="Q9" s="153"/>
      <c r="R9" s="138"/>
      <c r="S9" s="14"/>
      <c r="T9" s="14"/>
      <c r="U9" s="14"/>
      <c r="V9" s="14"/>
      <c r="W9" s="14"/>
      <c r="X9" s="14"/>
      <c r="Y9" s="209"/>
      <c r="Z9" s="119"/>
      <c r="AA9" s="117"/>
      <c r="AB9" s="153"/>
      <c r="AC9" s="138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209"/>
      <c r="AQ9" s="123"/>
    </row>
    <row r="10" spans="1:44" ht="15.75" x14ac:dyDescent="0.25">
      <c r="A10" s="184"/>
      <c r="B10" s="151"/>
      <c r="C10" s="162" t="s">
        <v>149</v>
      </c>
      <c r="D10" s="126"/>
      <c r="E10" s="135"/>
      <c r="F10" s="127">
        <f>F6+F7-F8</f>
        <v>6039.5500000000011</v>
      </c>
      <c r="G10" s="229"/>
      <c r="H10" s="131"/>
      <c r="J10" s="135"/>
      <c r="K10" s="135"/>
      <c r="M10" s="127"/>
      <c r="N10" s="232"/>
      <c r="O10" s="232"/>
      <c r="P10" s="131"/>
      <c r="Q10" s="135"/>
      <c r="R10" s="162"/>
      <c r="S10" s="135"/>
      <c r="T10" s="135"/>
      <c r="U10" s="135"/>
      <c r="V10" s="135"/>
      <c r="W10" s="135"/>
      <c r="X10" s="135"/>
      <c r="Y10" s="221"/>
      <c r="Z10" s="229"/>
      <c r="AA10" s="131"/>
      <c r="AB10" s="135"/>
      <c r="AC10" s="162"/>
      <c r="AD10" s="135"/>
      <c r="AE10" s="135"/>
      <c r="AF10" s="135"/>
      <c r="AG10" s="135"/>
      <c r="AH10" s="135"/>
      <c r="AI10" s="233"/>
      <c r="AJ10" s="156"/>
      <c r="AK10" s="156"/>
      <c r="AL10" s="234" t="s">
        <v>152</v>
      </c>
      <c r="AM10" s="234"/>
      <c r="AN10" s="234"/>
      <c r="AO10" s="235">
        <f>AO7-AO8</f>
        <v>0</v>
      </c>
      <c r="AP10" s="221"/>
      <c r="AQ10" s="140"/>
      <c r="AR10" s="78"/>
    </row>
    <row r="11" spans="1:44" ht="3.6" customHeight="1" x14ac:dyDescent="0.3">
      <c r="A11" s="184"/>
      <c r="B11" s="151"/>
      <c r="C11" s="138"/>
      <c r="D11" s="121"/>
      <c r="E11" s="14"/>
      <c r="F11" s="127"/>
      <c r="G11" s="119"/>
      <c r="H11" s="117"/>
      <c r="I11" s="14"/>
      <c r="J11" s="14"/>
      <c r="K11" s="121"/>
      <c r="L11" s="14"/>
      <c r="M11" s="127"/>
      <c r="N11" s="197"/>
      <c r="O11" s="197"/>
      <c r="P11" s="117"/>
      <c r="Q11" s="153"/>
      <c r="R11" s="138"/>
      <c r="S11" s="14"/>
      <c r="T11" s="14"/>
      <c r="U11" s="14"/>
      <c r="V11" s="14"/>
      <c r="W11" s="14"/>
      <c r="X11" s="14"/>
      <c r="Y11" s="209"/>
      <c r="Z11" s="119"/>
      <c r="AA11" s="117"/>
      <c r="AB11" s="153"/>
      <c r="AC11" s="138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209"/>
      <c r="AQ11" s="123"/>
    </row>
    <row r="12" spans="1:44" ht="22.15" customHeight="1" x14ac:dyDescent="0.25">
      <c r="A12" s="184"/>
      <c r="B12" s="151"/>
      <c r="C12" s="236" t="s">
        <v>117</v>
      </c>
      <c r="D12" s="144"/>
      <c r="E12" s="266"/>
      <c r="F12" s="127"/>
      <c r="G12" s="158"/>
      <c r="H12" s="237"/>
      <c r="I12" s="238" t="s">
        <v>118</v>
      </c>
      <c r="J12" s="145"/>
      <c r="K12" s="144"/>
      <c r="L12" s="148"/>
      <c r="M12" s="149"/>
      <c r="N12" s="239"/>
      <c r="O12" s="239"/>
      <c r="P12" s="143"/>
      <c r="Q12" s="236" t="s">
        <v>117</v>
      </c>
      <c r="R12" s="236"/>
      <c r="S12" s="148"/>
      <c r="T12" s="148"/>
      <c r="U12" s="148"/>
      <c r="V12" s="148"/>
      <c r="W12" s="148"/>
      <c r="X12" s="148"/>
      <c r="Y12" s="240"/>
      <c r="Z12" s="241"/>
      <c r="AA12" s="143"/>
      <c r="AB12" s="236" t="s">
        <v>118</v>
      </c>
      <c r="AC12" s="236"/>
      <c r="AD12" s="145"/>
      <c r="AE12" s="148"/>
      <c r="AF12" s="148"/>
      <c r="AG12" s="242"/>
      <c r="AH12" s="148"/>
      <c r="AI12" s="148"/>
      <c r="AJ12" s="148"/>
      <c r="AK12" s="148"/>
      <c r="AL12" s="148"/>
      <c r="AM12" s="148"/>
      <c r="AN12" s="145"/>
      <c r="AO12" s="243"/>
      <c r="AP12" s="240"/>
      <c r="AQ12" s="150"/>
    </row>
    <row r="13" spans="1:44" ht="3.6" customHeight="1" x14ac:dyDescent="0.3">
      <c r="A13" s="184"/>
      <c r="B13" s="151"/>
      <c r="C13" s="138"/>
      <c r="D13" s="121"/>
      <c r="E13" s="14"/>
      <c r="F13" s="127"/>
      <c r="G13" s="158"/>
      <c r="H13" s="237"/>
      <c r="I13" s="14"/>
      <c r="J13" s="14"/>
      <c r="K13" s="121"/>
      <c r="L13" s="14"/>
      <c r="M13" s="127"/>
      <c r="N13" s="197"/>
      <c r="O13" s="197"/>
      <c r="P13" s="117"/>
      <c r="Q13" s="153"/>
      <c r="R13" s="138"/>
      <c r="S13" s="14"/>
      <c r="T13" s="14"/>
      <c r="U13" s="14"/>
      <c r="V13" s="14"/>
      <c r="W13" s="14"/>
      <c r="X13" s="14"/>
      <c r="Y13" s="209"/>
      <c r="Z13" s="119"/>
      <c r="AA13" s="117"/>
      <c r="AB13" s="153"/>
      <c r="AC13" s="138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209"/>
      <c r="AQ13" s="123"/>
    </row>
    <row r="14" spans="1:44" x14ac:dyDescent="0.25">
      <c r="A14" s="184"/>
      <c r="B14" s="151"/>
      <c r="C14" s="154" t="s">
        <v>119</v>
      </c>
      <c r="D14" s="152"/>
      <c r="E14" s="156"/>
      <c r="F14" s="118" t="s">
        <v>111</v>
      </c>
      <c r="G14" s="158"/>
      <c r="H14" s="237"/>
      <c r="I14" s="154" t="s">
        <v>120</v>
      </c>
      <c r="J14" s="154" t="s">
        <v>121</v>
      </c>
      <c r="K14" s="121"/>
      <c r="L14" s="14"/>
      <c r="M14" s="118" t="s">
        <v>111</v>
      </c>
      <c r="N14" s="205"/>
      <c r="O14" s="205"/>
      <c r="P14" s="237"/>
      <c r="Q14" s="154" t="s">
        <v>153</v>
      </c>
      <c r="R14" s="154"/>
      <c r="S14" s="244"/>
      <c r="T14" s="154" t="s">
        <v>154</v>
      </c>
      <c r="U14" s="154" t="s">
        <v>155</v>
      </c>
      <c r="V14" s="154" t="s">
        <v>156</v>
      </c>
      <c r="W14" s="154" t="s">
        <v>157</v>
      </c>
      <c r="X14" s="154" t="s">
        <v>158</v>
      </c>
      <c r="Y14" s="245"/>
      <c r="Z14" s="246"/>
      <c r="AA14" s="237"/>
      <c r="AB14" s="154" t="s">
        <v>159</v>
      </c>
      <c r="AC14" s="154"/>
      <c r="AD14" s="154" t="s">
        <v>160</v>
      </c>
      <c r="AE14" s="154" t="s">
        <v>161</v>
      </c>
      <c r="AF14" s="154"/>
      <c r="AH14" s="247" t="s">
        <v>162</v>
      </c>
      <c r="AI14" s="154" t="s">
        <v>163</v>
      </c>
      <c r="AJ14" s="154" t="s">
        <v>164</v>
      </c>
      <c r="AK14" s="154" t="s">
        <v>155</v>
      </c>
      <c r="AL14" s="154" t="s">
        <v>165</v>
      </c>
      <c r="AM14" s="154" t="s">
        <v>156</v>
      </c>
      <c r="AN14" s="154" t="s">
        <v>166</v>
      </c>
      <c r="AO14" s="248" t="s">
        <v>158</v>
      </c>
      <c r="AP14" s="245"/>
      <c r="AQ14" s="163"/>
    </row>
    <row r="15" spans="1:44" x14ac:dyDescent="0.25">
      <c r="A15" s="184"/>
      <c r="B15" s="151"/>
      <c r="C15" s="154" t="s">
        <v>122</v>
      </c>
      <c r="D15" s="162" t="s">
        <v>88</v>
      </c>
      <c r="E15" s="156" t="s">
        <v>87</v>
      </c>
      <c r="F15" s="249" t="s">
        <v>167</v>
      </c>
      <c r="G15" s="158"/>
      <c r="H15" s="237"/>
      <c r="I15" s="154" t="s">
        <v>122</v>
      </c>
      <c r="J15" s="154" t="s">
        <v>122</v>
      </c>
      <c r="K15" s="162" t="s">
        <v>88</v>
      </c>
      <c r="L15" s="14" t="s">
        <v>87</v>
      </c>
      <c r="M15" s="249" t="s">
        <v>167</v>
      </c>
      <c r="N15" s="250"/>
      <c r="O15" s="250"/>
      <c r="P15" s="237"/>
      <c r="Q15" s="154" t="s">
        <v>86</v>
      </c>
      <c r="R15" s="154"/>
      <c r="S15" s="251" t="s">
        <v>168</v>
      </c>
      <c r="T15" s="154" t="s">
        <v>169</v>
      </c>
      <c r="U15" s="154" t="s">
        <v>170</v>
      </c>
      <c r="V15" s="154" t="s">
        <v>80</v>
      </c>
      <c r="W15" s="154" t="s">
        <v>117</v>
      </c>
      <c r="X15" s="154" t="s">
        <v>171</v>
      </c>
      <c r="Y15" s="245"/>
      <c r="Z15" s="246"/>
      <c r="AA15" s="237"/>
      <c r="AB15" s="154" t="s">
        <v>172</v>
      </c>
      <c r="AC15" s="154"/>
      <c r="AD15" s="154" t="s">
        <v>173</v>
      </c>
      <c r="AE15" s="154" t="s">
        <v>174</v>
      </c>
      <c r="AF15" s="154" t="s">
        <v>175</v>
      </c>
      <c r="AG15" s="154" t="s">
        <v>199</v>
      </c>
      <c r="AH15" s="154" t="s">
        <v>176</v>
      </c>
      <c r="AI15" s="154" t="s">
        <v>177</v>
      </c>
      <c r="AJ15" s="154" t="s">
        <v>178</v>
      </c>
      <c r="AK15" s="154" t="s">
        <v>179</v>
      </c>
      <c r="AL15" s="154" t="s">
        <v>180</v>
      </c>
      <c r="AM15" s="154" t="s">
        <v>181</v>
      </c>
      <c r="AN15" s="154" t="s">
        <v>180</v>
      </c>
      <c r="AO15" s="248" t="s">
        <v>182</v>
      </c>
      <c r="AP15" s="245"/>
      <c r="AQ15" s="163"/>
    </row>
    <row r="16" spans="1:44" ht="3.6" customHeight="1" x14ac:dyDescent="0.3">
      <c r="A16" s="184"/>
      <c r="B16" s="151"/>
      <c r="C16" s="138"/>
      <c r="D16" s="121"/>
      <c r="E16" s="14"/>
      <c r="F16" s="127"/>
      <c r="G16" s="119"/>
      <c r="H16" s="117"/>
      <c r="I16" s="14"/>
      <c r="J16" s="14"/>
      <c r="K16" s="121"/>
      <c r="L16" s="14"/>
      <c r="M16" s="127"/>
      <c r="N16" s="197"/>
      <c r="O16" s="197"/>
      <c r="P16" s="117"/>
      <c r="Q16" s="153"/>
      <c r="R16" s="138"/>
      <c r="S16" s="14"/>
      <c r="T16" s="14"/>
      <c r="U16" s="14"/>
      <c r="V16" s="14"/>
      <c r="W16" s="14"/>
      <c r="X16" s="14"/>
      <c r="Y16" s="209"/>
      <c r="Z16" s="119"/>
      <c r="AA16" s="117"/>
      <c r="AB16" s="153"/>
      <c r="AC16" s="138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209"/>
      <c r="AQ16" s="123"/>
    </row>
    <row r="17" spans="1:45" x14ac:dyDescent="0.25">
      <c r="A17" s="184"/>
      <c r="B17" s="151"/>
      <c r="C17" s="153">
        <v>1</v>
      </c>
      <c r="D17" s="165">
        <v>44287</v>
      </c>
      <c r="E17" s="14" t="s">
        <v>198</v>
      </c>
      <c r="F17" s="127">
        <v>2500</v>
      </c>
      <c r="G17" s="119"/>
      <c r="H17" s="151"/>
      <c r="I17" s="153">
        <v>1</v>
      </c>
      <c r="J17" s="165" t="s">
        <v>196</v>
      </c>
      <c r="K17" s="165">
        <v>44287</v>
      </c>
      <c r="L17" s="14" t="s">
        <v>197</v>
      </c>
      <c r="M17" s="127">
        <v>76.819999999999993</v>
      </c>
      <c r="N17" s="185"/>
      <c r="O17" s="185"/>
      <c r="P17" s="151"/>
      <c r="Q17" s="153">
        <v>1</v>
      </c>
      <c r="R17" s="153"/>
      <c r="S17" s="252">
        <v>2500</v>
      </c>
      <c r="T17" s="252"/>
      <c r="U17" s="252"/>
      <c r="V17" s="252"/>
      <c r="W17" s="252"/>
      <c r="X17" s="252"/>
      <c r="Y17" s="122"/>
      <c r="Z17" s="119"/>
      <c r="AA17" s="151"/>
      <c r="AB17" s="153">
        <v>1</v>
      </c>
      <c r="AC17" s="153"/>
      <c r="AD17" s="252"/>
      <c r="AE17" s="252"/>
      <c r="AF17" s="252"/>
      <c r="AG17" s="252"/>
      <c r="AH17" s="252">
        <v>76.819999999999993</v>
      </c>
      <c r="AI17" s="252"/>
      <c r="AJ17" s="252"/>
      <c r="AK17" s="252"/>
      <c r="AL17" s="252"/>
      <c r="AM17" s="252"/>
      <c r="AN17" s="252"/>
      <c r="AO17" s="252"/>
      <c r="AP17" s="122"/>
      <c r="AQ17" s="166"/>
    </row>
    <row r="18" spans="1:45" x14ac:dyDescent="0.25">
      <c r="A18" s="184"/>
      <c r="B18" s="151"/>
      <c r="C18" s="153">
        <v>2</v>
      </c>
      <c r="D18" s="165" t="s">
        <v>203</v>
      </c>
      <c r="E18" s="14" t="s">
        <v>204</v>
      </c>
      <c r="F18" s="127">
        <v>0.06</v>
      </c>
      <c r="G18" s="119"/>
      <c r="H18" s="151"/>
      <c r="I18" s="153">
        <v>2</v>
      </c>
      <c r="J18" s="165" t="s">
        <v>196</v>
      </c>
      <c r="K18" s="165">
        <v>44301</v>
      </c>
      <c r="L18" s="14" t="s">
        <v>200</v>
      </c>
      <c r="M18" s="127">
        <v>74.34</v>
      </c>
      <c r="N18" s="185"/>
      <c r="O18" s="185"/>
      <c r="P18" s="151"/>
      <c r="Q18" s="153">
        <v>2</v>
      </c>
      <c r="R18" s="138"/>
      <c r="S18" s="252"/>
      <c r="T18" s="252">
        <v>0.06</v>
      </c>
      <c r="U18" s="14"/>
      <c r="V18" s="14"/>
      <c r="W18" s="252"/>
      <c r="X18" s="252"/>
      <c r="Y18" s="122"/>
      <c r="Z18" s="119"/>
      <c r="AA18" s="151"/>
      <c r="AB18" s="153">
        <v>2</v>
      </c>
      <c r="AC18" s="153"/>
      <c r="AD18" s="252">
        <v>74.34</v>
      </c>
      <c r="AE18" s="252"/>
      <c r="AF18" s="252"/>
      <c r="AG18" s="252"/>
      <c r="AH18" s="252"/>
      <c r="AI18" s="252"/>
      <c r="AJ18" s="252"/>
      <c r="AK18" s="252"/>
      <c r="AL18" s="252"/>
      <c r="AN18" s="252"/>
      <c r="AO18" s="252"/>
      <c r="AP18" s="122"/>
      <c r="AQ18" s="166"/>
    </row>
    <row r="19" spans="1:45" x14ac:dyDescent="0.25">
      <c r="A19" s="184"/>
      <c r="B19" s="151"/>
      <c r="C19" s="153">
        <v>3</v>
      </c>
      <c r="D19" s="165">
        <v>44346</v>
      </c>
      <c r="E19" s="14" t="s">
        <v>204</v>
      </c>
      <c r="F19" s="127">
        <v>0.05</v>
      </c>
      <c r="G19" s="119"/>
      <c r="H19" s="151"/>
      <c r="I19" s="153">
        <v>3</v>
      </c>
      <c r="J19" s="165" t="s">
        <v>196</v>
      </c>
      <c r="K19" s="165">
        <v>44312</v>
      </c>
      <c r="L19" s="14" t="s">
        <v>201</v>
      </c>
      <c r="M19" s="127">
        <v>99.12</v>
      </c>
      <c r="N19" s="185"/>
      <c r="O19" s="185"/>
      <c r="P19" s="151"/>
      <c r="Q19" s="153">
        <v>3</v>
      </c>
      <c r="R19" s="153"/>
      <c r="S19" s="252"/>
      <c r="T19" s="252">
        <v>0.05</v>
      </c>
      <c r="U19" s="252"/>
      <c r="W19" s="252"/>
      <c r="X19" s="252"/>
      <c r="Y19" s="122"/>
      <c r="Z19" s="119"/>
      <c r="AA19" s="151"/>
      <c r="AB19" s="153">
        <v>3</v>
      </c>
      <c r="AC19" s="153"/>
      <c r="AD19" s="252">
        <v>99.12</v>
      </c>
      <c r="AE19" s="252"/>
      <c r="AF19" s="252"/>
      <c r="AG19" s="252"/>
      <c r="AH19" s="252"/>
      <c r="AI19" s="252"/>
      <c r="AJ19" s="253"/>
      <c r="AK19" s="252"/>
      <c r="AL19" s="252"/>
      <c r="AM19" s="252"/>
      <c r="AO19" s="252"/>
      <c r="AP19" s="122"/>
      <c r="AQ19" s="166"/>
      <c r="AS19" s="186"/>
    </row>
    <row r="20" spans="1:45" x14ac:dyDescent="0.25">
      <c r="A20" s="184" t="s">
        <v>183</v>
      </c>
      <c r="B20" s="151"/>
      <c r="C20" s="153">
        <v>4</v>
      </c>
      <c r="D20" s="254">
        <v>44377</v>
      </c>
      <c r="E20" s="14" t="s">
        <v>204</v>
      </c>
      <c r="F20" s="127">
        <v>0.06</v>
      </c>
      <c r="G20" s="119"/>
      <c r="H20" s="151"/>
      <c r="I20" s="153">
        <v>4</v>
      </c>
      <c r="J20" s="165" t="s">
        <v>196</v>
      </c>
      <c r="K20" s="164">
        <v>44335</v>
      </c>
      <c r="L20" s="14" t="s">
        <v>123</v>
      </c>
      <c r="M20" s="127">
        <v>23</v>
      </c>
      <c r="N20" s="185"/>
      <c r="O20" s="185"/>
      <c r="P20" s="151"/>
      <c r="Q20" s="153">
        <v>4</v>
      </c>
      <c r="R20" s="153"/>
      <c r="S20" s="252"/>
      <c r="T20" s="252">
        <v>0.06</v>
      </c>
      <c r="U20" s="252"/>
      <c r="V20" s="252"/>
      <c r="X20" s="252"/>
      <c r="Y20" s="122"/>
      <c r="Z20" s="119"/>
      <c r="AA20" s="151"/>
      <c r="AB20" s="153">
        <v>4</v>
      </c>
      <c r="AC20" s="153"/>
      <c r="AD20" s="252"/>
      <c r="AE20" s="252">
        <v>23</v>
      </c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122"/>
      <c r="AQ20" s="166"/>
    </row>
    <row r="21" spans="1:45" x14ac:dyDescent="0.25">
      <c r="A21" s="184"/>
      <c r="B21" s="151"/>
      <c r="C21" s="153">
        <v>5</v>
      </c>
      <c r="D21" s="165">
        <v>44407</v>
      </c>
      <c r="E21" s="14" t="s">
        <v>204</v>
      </c>
      <c r="F21" s="127">
        <v>0.05</v>
      </c>
      <c r="G21" s="119"/>
      <c r="H21" s="151"/>
      <c r="I21" s="153">
        <v>5</v>
      </c>
      <c r="J21" s="165" t="s">
        <v>196</v>
      </c>
      <c r="K21" s="165">
        <v>44342</v>
      </c>
      <c r="L21" s="14" t="s">
        <v>201</v>
      </c>
      <c r="M21" s="127">
        <v>99.12</v>
      </c>
      <c r="N21" s="185"/>
      <c r="O21" s="185"/>
      <c r="P21" s="151"/>
      <c r="Q21" s="153">
        <v>5</v>
      </c>
      <c r="R21" s="153"/>
      <c r="S21" s="252"/>
      <c r="T21" s="252">
        <v>0.05</v>
      </c>
      <c r="U21" s="252"/>
      <c r="V21" s="252"/>
      <c r="W21" s="252"/>
      <c r="X21" s="252"/>
      <c r="Y21" s="122"/>
      <c r="Z21" s="119"/>
      <c r="AA21" s="151"/>
      <c r="AB21" s="153">
        <v>5</v>
      </c>
      <c r="AC21" s="153"/>
      <c r="AD21" s="252">
        <v>99.12</v>
      </c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122"/>
      <c r="AQ21" s="166"/>
    </row>
    <row r="22" spans="1:45" x14ac:dyDescent="0.25">
      <c r="A22" s="184"/>
      <c r="B22" s="151"/>
      <c r="C22" s="153">
        <v>6</v>
      </c>
      <c r="D22" s="164">
        <v>44438</v>
      </c>
      <c r="E22" s="14" t="s">
        <v>204</v>
      </c>
      <c r="F22" s="127">
        <v>0.05</v>
      </c>
      <c r="G22" s="119"/>
      <c r="H22" s="151"/>
      <c r="I22" s="153">
        <v>6</v>
      </c>
      <c r="J22" s="165" t="s">
        <v>196</v>
      </c>
      <c r="K22" s="165">
        <v>44344</v>
      </c>
      <c r="L22" s="14" t="s">
        <v>206</v>
      </c>
      <c r="M22" s="127">
        <v>474.67</v>
      </c>
      <c r="N22" s="185"/>
      <c r="O22" s="185"/>
      <c r="P22" s="151"/>
      <c r="Q22" s="153">
        <v>6</v>
      </c>
      <c r="R22" s="153"/>
      <c r="S22" s="252"/>
      <c r="T22" s="252">
        <v>0.05</v>
      </c>
      <c r="U22" s="252"/>
      <c r="V22" s="252"/>
      <c r="W22" s="252"/>
      <c r="X22" s="252"/>
      <c r="Y22" s="122"/>
      <c r="Z22" s="119"/>
      <c r="AA22" s="151"/>
      <c r="AB22" s="153">
        <v>6</v>
      </c>
      <c r="AC22" s="153"/>
      <c r="AD22" s="252"/>
      <c r="AE22" s="252"/>
      <c r="AF22" s="252">
        <v>474.67</v>
      </c>
      <c r="AG22" s="252"/>
      <c r="AH22" s="252"/>
      <c r="AI22" s="252"/>
      <c r="AJ22" s="252"/>
      <c r="AK22" s="252"/>
      <c r="AL22" s="252"/>
      <c r="AM22" s="252"/>
      <c r="AN22" s="252"/>
      <c r="AO22" s="252"/>
      <c r="AP22" s="122"/>
      <c r="AQ22" s="166"/>
      <c r="AS22" s="252"/>
    </row>
    <row r="23" spans="1:45" x14ac:dyDescent="0.25">
      <c r="A23" s="184"/>
      <c r="B23" s="151"/>
      <c r="C23" s="153">
        <v>7</v>
      </c>
      <c r="D23" s="164">
        <v>44469</v>
      </c>
      <c r="E23" s="14" t="s">
        <v>204</v>
      </c>
      <c r="F23" s="127">
        <v>0.05</v>
      </c>
      <c r="G23" s="119"/>
      <c r="H23" s="151"/>
      <c r="I23" s="153">
        <v>7</v>
      </c>
      <c r="J23" s="165" t="s">
        <v>196</v>
      </c>
      <c r="K23" s="165">
        <v>44373</v>
      </c>
      <c r="L23" s="14" t="s">
        <v>201</v>
      </c>
      <c r="M23" s="127">
        <v>99.12</v>
      </c>
      <c r="N23" s="185"/>
      <c r="O23" s="185"/>
      <c r="P23" s="151"/>
      <c r="Q23" s="153">
        <v>7</v>
      </c>
      <c r="R23" s="153"/>
      <c r="S23" s="252"/>
      <c r="T23" s="252">
        <v>0.05</v>
      </c>
      <c r="U23" s="252"/>
      <c r="V23" s="252"/>
      <c r="W23" s="252"/>
      <c r="X23" s="252"/>
      <c r="Y23" s="122"/>
      <c r="Z23" s="119"/>
      <c r="AA23" s="151"/>
      <c r="AB23" s="153">
        <v>7</v>
      </c>
      <c r="AC23" s="153"/>
      <c r="AD23" s="252">
        <v>99.12</v>
      </c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122"/>
      <c r="AQ23" s="166"/>
      <c r="AS23" s="252"/>
    </row>
    <row r="24" spans="1:45" x14ac:dyDescent="0.25">
      <c r="A24" s="184"/>
      <c r="B24" s="151"/>
      <c r="C24" s="153">
        <v>8</v>
      </c>
      <c r="D24" s="165">
        <v>44474</v>
      </c>
      <c r="E24" s="14" t="s">
        <v>210</v>
      </c>
      <c r="F24" s="127">
        <v>464.53</v>
      </c>
      <c r="G24" s="119"/>
      <c r="H24" s="151"/>
      <c r="I24" s="153">
        <v>8</v>
      </c>
      <c r="J24" s="165" t="s">
        <v>208</v>
      </c>
      <c r="K24" s="165">
        <v>44375</v>
      </c>
      <c r="L24" s="14" t="s">
        <v>9</v>
      </c>
      <c r="M24" s="127">
        <v>33.44</v>
      </c>
      <c r="N24" s="185"/>
      <c r="O24" s="185"/>
      <c r="P24" s="151"/>
      <c r="Q24" s="153">
        <v>8</v>
      </c>
      <c r="R24" s="153"/>
      <c r="S24" s="252"/>
      <c r="T24" s="252"/>
      <c r="U24" s="252">
        <v>464.53</v>
      </c>
      <c r="V24" s="252"/>
      <c r="W24" s="252"/>
      <c r="X24" s="252"/>
      <c r="Y24" s="122"/>
      <c r="Z24" s="119"/>
      <c r="AA24" s="151"/>
      <c r="AB24" s="153">
        <v>8</v>
      </c>
      <c r="AC24" s="153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>
        <v>27.87</v>
      </c>
      <c r="AN24" s="252"/>
      <c r="AO24" s="252">
        <v>5.57</v>
      </c>
      <c r="AP24" s="122"/>
      <c r="AQ24" s="166"/>
    </row>
    <row r="25" spans="1:45" x14ac:dyDescent="0.25">
      <c r="A25" s="184" t="s">
        <v>184</v>
      </c>
      <c r="B25" s="151"/>
      <c r="C25" s="153">
        <v>9</v>
      </c>
      <c r="D25" s="164">
        <v>44499</v>
      </c>
      <c r="E25" s="14" t="s">
        <v>204</v>
      </c>
      <c r="F25" s="127">
        <v>0.05</v>
      </c>
      <c r="G25" s="119"/>
      <c r="H25" s="151"/>
      <c r="I25" s="153">
        <v>9</v>
      </c>
      <c r="J25" s="165" t="s">
        <v>196</v>
      </c>
      <c r="K25" s="254">
        <v>44301</v>
      </c>
      <c r="L25" s="14" t="s">
        <v>200</v>
      </c>
      <c r="M25" s="127">
        <v>74.34</v>
      </c>
      <c r="N25" s="185"/>
      <c r="O25" s="185"/>
      <c r="P25" s="151"/>
      <c r="Q25" s="153">
        <v>9</v>
      </c>
      <c r="R25" s="153"/>
      <c r="S25" s="252"/>
      <c r="T25" s="252">
        <v>0.05</v>
      </c>
      <c r="U25" s="252"/>
      <c r="V25" s="252"/>
      <c r="W25" s="252"/>
      <c r="X25" s="252"/>
      <c r="Y25" s="122"/>
      <c r="Z25" s="119"/>
      <c r="AA25" s="151"/>
      <c r="AB25" s="153">
        <v>9</v>
      </c>
      <c r="AC25" s="153"/>
      <c r="AD25" s="252">
        <v>74.34</v>
      </c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122"/>
      <c r="AQ25" s="166"/>
    </row>
    <row r="26" spans="1:45" x14ac:dyDescent="0.25">
      <c r="A26" s="184"/>
      <c r="B26" s="151"/>
      <c r="C26" s="153">
        <v>10</v>
      </c>
      <c r="D26" s="165"/>
      <c r="E26" s="14"/>
      <c r="F26" s="127"/>
      <c r="G26" s="119"/>
      <c r="H26" s="151"/>
      <c r="I26" s="153">
        <v>10</v>
      </c>
      <c r="J26" s="165" t="s">
        <v>196</v>
      </c>
      <c r="K26" s="165">
        <v>44307</v>
      </c>
      <c r="L26" s="14" t="s">
        <v>123</v>
      </c>
      <c r="M26" s="127">
        <v>23</v>
      </c>
      <c r="N26" s="185"/>
      <c r="O26" s="185"/>
      <c r="P26" s="151"/>
      <c r="Q26" s="153">
        <v>10</v>
      </c>
      <c r="R26" s="153"/>
      <c r="S26" s="252"/>
      <c r="T26" s="252"/>
      <c r="U26" s="252"/>
      <c r="V26" s="252"/>
      <c r="W26" s="252"/>
      <c r="X26" s="252"/>
      <c r="Y26" s="122"/>
      <c r="Z26" s="119"/>
      <c r="AA26" s="151"/>
      <c r="AB26" s="153">
        <v>10</v>
      </c>
      <c r="AC26" s="153"/>
      <c r="AD26" s="252"/>
      <c r="AE26" s="252">
        <v>23</v>
      </c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122"/>
      <c r="AQ26" s="166"/>
    </row>
    <row r="27" spans="1:45" x14ac:dyDescent="0.25">
      <c r="A27" s="184"/>
      <c r="B27" s="151"/>
      <c r="C27" s="153">
        <v>11</v>
      </c>
      <c r="D27" s="164"/>
      <c r="F27" s="127"/>
      <c r="G27" s="119"/>
      <c r="H27" s="151"/>
      <c r="I27" s="153">
        <v>11</v>
      </c>
      <c r="J27" s="165" t="s">
        <v>196</v>
      </c>
      <c r="K27" s="165">
        <v>44403</v>
      </c>
      <c r="L27" s="14" t="s">
        <v>201</v>
      </c>
      <c r="M27" s="127">
        <v>99.12</v>
      </c>
      <c r="N27" s="185"/>
      <c r="O27" s="185"/>
      <c r="P27" s="151"/>
      <c r="Q27" s="153">
        <v>11</v>
      </c>
      <c r="R27" s="153"/>
      <c r="S27" s="252"/>
      <c r="T27" s="252"/>
      <c r="U27" s="252"/>
      <c r="V27" s="252"/>
      <c r="W27" s="252"/>
      <c r="X27" s="252"/>
      <c r="Y27" s="122"/>
      <c r="Z27" s="119"/>
      <c r="AA27" s="151"/>
      <c r="AB27" s="153">
        <v>11</v>
      </c>
      <c r="AC27" s="153"/>
      <c r="AD27" s="252">
        <v>99.12</v>
      </c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122"/>
      <c r="AQ27" s="166"/>
    </row>
    <row r="28" spans="1:45" x14ac:dyDescent="0.25">
      <c r="A28" s="184"/>
      <c r="B28" s="151"/>
      <c r="C28" s="153">
        <v>12</v>
      </c>
      <c r="D28" s="254"/>
      <c r="E28" s="14"/>
      <c r="F28" s="127"/>
      <c r="G28" s="119"/>
      <c r="H28" s="151"/>
      <c r="I28" s="153">
        <v>12</v>
      </c>
      <c r="J28" s="165" t="s">
        <v>196</v>
      </c>
      <c r="K28" s="165">
        <v>44434</v>
      </c>
      <c r="L28" s="14" t="s">
        <v>201</v>
      </c>
      <c r="M28" s="127">
        <v>99.12</v>
      </c>
      <c r="N28" s="185"/>
      <c r="O28" s="185"/>
      <c r="P28" s="151"/>
      <c r="Q28" s="153">
        <v>12</v>
      </c>
      <c r="R28" s="153"/>
      <c r="S28" s="252"/>
      <c r="T28" s="252"/>
      <c r="U28" s="252"/>
      <c r="V28" s="252"/>
      <c r="W28" s="252"/>
      <c r="X28" s="252"/>
      <c r="Y28" s="122"/>
      <c r="Z28" s="119"/>
      <c r="AA28" s="151"/>
      <c r="AB28" s="153">
        <v>12</v>
      </c>
      <c r="AC28" s="153"/>
      <c r="AD28" s="252">
        <v>99.12</v>
      </c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122"/>
      <c r="AQ28" s="166"/>
    </row>
    <row r="29" spans="1:45" x14ac:dyDescent="0.25">
      <c r="A29" s="184"/>
      <c r="B29" s="151"/>
      <c r="C29" s="153">
        <v>13</v>
      </c>
      <c r="D29" s="164"/>
      <c r="E29" s="14"/>
      <c r="F29" s="127"/>
      <c r="G29" s="119"/>
      <c r="H29" s="151"/>
      <c r="I29" s="153">
        <v>13</v>
      </c>
      <c r="J29" s="165" t="s">
        <v>196</v>
      </c>
      <c r="K29" s="165">
        <v>44461</v>
      </c>
      <c r="L29" s="14" t="s">
        <v>123</v>
      </c>
      <c r="M29" s="127">
        <v>23</v>
      </c>
      <c r="N29" s="185"/>
      <c r="O29" s="185"/>
      <c r="P29" s="151"/>
      <c r="Q29" s="153">
        <v>13</v>
      </c>
      <c r="R29" s="153"/>
      <c r="S29" s="252"/>
      <c r="T29" s="252"/>
      <c r="U29" s="252"/>
      <c r="V29" s="252"/>
      <c r="W29" s="252"/>
      <c r="X29" s="252"/>
      <c r="Y29" s="122"/>
      <c r="Z29" s="119"/>
      <c r="AA29" s="151"/>
      <c r="AB29" s="153">
        <v>13</v>
      </c>
      <c r="AC29" s="153"/>
      <c r="AD29" s="252"/>
      <c r="AE29" s="252">
        <v>23</v>
      </c>
      <c r="AF29" s="252"/>
      <c r="AG29" s="252"/>
      <c r="AH29" s="252"/>
      <c r="AI29" s="252"/>
      <c r="AK29" s="252"/>
      <c r="AL29" s="252"/>
      <c r="AM29" s="252"/>
      <c r="AO29" s="252"/>
      <c r="AP29" s="122"/>
      <c r="AQ29" s="166"/>
    </row>
    <row r="30" spans="1:45" x14ac:dyDescent="0.25">
      <c r="A30" s="184"/>
      <c r="B30" s="151"/>
      <c r="C30" s="153">
        <v>14</v>
      </c>
      <c r="D30" s="164"/>
      <c r="E30" s="14"/>
      <c r="F30" s="127"/>
      <c r="G30" s="119"/>
      <c r="H30" s="151"/>
      <c r="I30" s="153">
        <v>14</v>
      </c>
      <c r="J30" s="165" t="s">
        <v>196</v>
      </c>
      <c r="K30" s="164">
        <v>44461</v>
      </c>
      <c r="L30" s="14" t="s">
        <v>209</v>
      </c>
      <c r="M30" s="127">
        <v>101.41</v>
      </c>
      <c r="N30" s="185"/>
      <c r="O30" s="185"/>
      <c r="P30" s="151"/>
      <c r="Q30" s="153">
        <v>14</v>
      </c>
      <c r="R30" s="153"/>
      <c r="S30" s="252"/>
      <c r="T30" s="252"/>
      <c r="U30" s="252"/>
      <c r="V30" s="252"/>
      <c r="W30" s="252"/>
      <c r="X30" s="252"/>
      <c r="Y30" s="122"/>
      <c r="Z30" s="119"/>
      <c r="AA30" s="151"/>
      <c r="AB30" s="153">
        <v>14</v>
      </c>
      <c r="AC30" s="153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>
        <v>84.51</v>
      </c>
      <c r="AN30" s="252"/>
      <c r="AO30" s="252">
        <v>16.899999999999999</v>
      </c>
      <c r="AP30" s="122"/>
      <c r="AQ30" s="166"/>
    </row>
    <row r="31" spans="1:45" x14ac:dyDescent="0.25">
      <c r="A31" s="184"/>
      <c r="B31" s="151"/>
      <c r="C31" s="153">
        <v>15</v>
      </c>
      <c r="D31" s="164"/>
      <c r="F31" s="127"/>
      <c r="G31" s="119"/>
      <c r="H31" s="151"/>
      <c r="I31" s="153">
        <v>15</v>
      </c>
      <c r="J31" s="165" t="s">
        <v>196</v>
      </c>
      <c r="K31" s="164">
        <v>44465</v>
      </c>
      <c r="L31" s="14" t="s">
        <v>201</v>
      </c>
      <c r="M31" s="127">
        <v>99.12</v>
      </c>
      <c r="N31" s="185"/>
      <c r="O31" s="185"/>
      <c r="P31" s="151"/>
      <c r="Q31" s="153">
        <v>15</v>
      </c>
      <c r="R31" s="153"/>
      <c r="S31" s="252"/>
      <c r="T31" s="252"/>
      <c r="U31" s="252"/>
      <c r="V31" s="252"/>
      <c r="W31" s="252"/>
      <c r="X31" s="252"/>
      <c r="Y31" s="122"/>
      <c r="Z31" s="119"/>
      <c r="AA31" s="151"/>
      <c r="AB31" s="153">
        <v>15</v>
      </c>
      <c r="AC31" s="153"/>
      <c r="AD31" s="252">
        <v>99.12</v>
      </c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122"/>
      <c r="AQ31" s="166"/>
    </row>
    <row r="32" spans="1:45" x14ac:dyDescent="0.25">
      <c r="A32" s="184"/>
      <c r="B32" s="151"/>
      <c r="C32" s="153"/>
      <c r="D32" s="164"/>
      <c r="F32" s="127"/>
      <c r="G32" s="119"/>
      <c r="H32" s="151"/>
      <c r="I32" s="153">
        <v>16</v>
      </c>
      <c r="J32" s="165" t="s">
        <v>196</v>
      </c>
      <c r="K32" s="164">
        <v>44484</v>
      </c>
      <c r="L32" s="14" t="s">
        <v>200</v>
      </c>
      <c r="M32" s="127">
        <v>74.34</v>
      </c>
      <c r="N32" s="185"/>
      <c r="O32" s="185"/>
      <c r="P32" s="151"/>
      <c r="Q32" s="153"/>
      <c r="R32" s="153"/>
      <c r="S32" s="252"/>
      <c r="T32" s="252"/>
      <c r="U32" s="252"/>
      <c r="V32" s="252"/>
      <c r="W32" s="252"/>
      <c r="X32" s="252"/>
      <c r="Y32" s="122"/>
      <c r="Z32" s="119"/>
      <c r="AA32" s="151"/>
      <c r="AB32" s="153">
        <v>16</v>
      </c>
      <c r="AC32" s="153"/>
      <c r="AD32" s="252">
        <v>74.34</v>
      </c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122"/>
      <c r="AQ32" s="166"/>
    </row>
    <row r="33" spans="1:49" x14ac:dyDescent="0.25">
      <c r="A33" s="184"/>
      <c r="B33" s="151"/>
      <c r="C33" s="153"/>
      <c r="D33" s="164"/>
      <c r="F33" s="127"/>
      <c r="G33" s="119"/>
      <c r="H33" s="151"/>
      <c r="I33" s="153">
        <v>17</v>
      </c>
      <c r="J33" s="165" t="s">
        <v>196</v>
      </c>
      <c r="K33" s="164">
        <v>44495</v>
      </c>
      <c r="L33" s="14" t="s">
        <v>201</v>
      </c>
      <c r="M33" s="127">
        <v>99.12</v>
      </c>
      <c r="N33" s="185"/>
      <c r="O33" s="185"/>
      <c r="P33" s="151"/>
      <c r="Q33" s="153"/>
      <c r="R33" s="153"/>
      <c r="S33" s="252"/>
      <c r="T33" s="252"/>
      <c r="U33" s="252"/>
      <c r="V33" s="252"/>
      <c r="W33" s="252"/>
      <c r="X33" s="252"/>
      <c r="Y33" s="122"/>
      <c r="Z33" s="119"/>
      <c r="AA33" s="151"/>
      <c r="AB33" s="153">
        <v>17</v>
      </c>
      <c r="AC33" s="153"/>
      <c r="AD33" s="252">
        <v>99.12</v>
      </c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122"/>
      <c r="AQ33" s="166"/>
    </row>
    <row r="34" spans="1:49" x14ac:dyDescent="0.25">
      <c r="A34" s="184"/>
      <c r="B34" s="151"/>
      <c r="C34" s="153"/>
      <c r="D34" s="164"/>
      <c r="F34" s="127"/>
      <c r="G34" s="119"/>
      <c r="H34" s="151"/>
      <c r="I34" s="153"/>
      <c r="J34" s="165"/>
      <c r="K34" s="164"/>
      <c r="L34" s="14"/>
      <c r="M34" s="127"/>
      <c r="N34" s="185"/>
      <c r="O34" s="185"/>
      <c r="P34" s="151"/>
      <c r="Q34" s="153"/>
      <c r="R34" s="153"/>
      <c r="S34" s="252"/>
      <c r="T34" s="252"/>
      <c r="U34" s="252"/>
      <c r="V34" s="252"/>
      <c r="W34" s="252"/>
      <c r="X34" s="252"/>
      <c r="Y34" s="122"/>
      <c r="Z34" s="119"/>
      <c r="AA34" s="151"/>
      <c r="AB34" s="153">
        <v>18</v>
      </c>
      <c r="AC34" s="153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122"/>
      <c r="AQ34" s="166"/>
    </row>
    <row r="35" spans="1:49" x14ac:dyDescent="0.25">
      <c r="A35" s="184"/>
      <c r="B35" s="151"/>
      <c r="C35" s="153"/>
      <c r="D35" s="164"/>
      <c r="F35" s="127"/>
      <c r="G35" s="119"/>
      <c r="H35" s="151"/>
      <c r="I35" s="153"/>
      <c r="J35" s="165"/>
      <c r="K35" s="164"/>
      <c r="L35" s="14"/>
      <c r="M35" s="127"/>
      <c r="N35" s="185"/>
      <c r="O35" s="185"/>
      <c r="P35" s="151"/>
      <c r="Q35" s="153"/>
      <c r="R35" s="153"/>
      <c r="S35" s="252"/>
      <c r="T35" s="252"/>
      <c r="U35" s="252"/>
      <c r="V35" s="252"/>
      <c r="W35" s="252"/>
      <c r="X35" s="252"/>
      <c r="Y35" s="122"/>
      <c r="Z35" s="119"/>
      <c r="AA35" s="151"/>
      <c r="AB35" s="153">
        <v>19</v>
      </c>
      <c r="AC35" s="153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122"/>
      <c r="AQ35" s="166"/>
    </row>
    <row r="36" spans="1:49" x14ac:dyDescent="0.25">
      <c r="A36" s="184"/>
      <c r="B36" s="151"/>
      <c r="C36" s="153"/>
      <c r="D36" s="164"/>
      <c r="F36" s="127"/>
      <c r="G36" s="119"/>
      <c r="H36" s="151"/>
      <c r="I36" s="153"/>
      <c r="J36" s="165"/>
      <c r="K36" s="164"/>
      <c r="L36" s="14"/>
      <c r="M36" s="127"/>
      <c r="N36" s="185"/>
      <c r="O36" s="185"/>
      <c r="P36" s="151"/>
      <c r="Q36" s="153"/>
      <c r="R36" s="153"/>
      <c r="S36" s="252"/>
      <c r="T36" s="252"/>
      <c r="U36" s="252"/>
      <c r="V36" s="252"/>
      <c r="W36" s="252"/>
      <c r="X36" s="252"/>
      <c r="Y36" s="122"/>
      <c r="Z36" s="119"/>
      <c r="AA36" s="151"/>
      <c r="AB36" s="153">
        <v>20</v>
      </c>
      <c r="AC36" s="153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122"/>
      <c r="AQ36" s="166"/>
    </row>
    <row r="37" spans="1:49" x14ac:dyDescent="0.25">
      <c r="A37" s="184"/>
      <c r="B37" s="151"/>
      <c r="C37" s="153"/>
      <c r="D37" s="164"/>
      <c r="F37" s="127"/>
      <c r="G37" s="119"/>
      <c r="H37" s="151"/>
      <c r="I37" s="153"/>
      <c r="J37" s="165"/>
      <c r="K37" s="164"/>
      <c r="L37" s="14"/>
      <c r="M37" s="127"/>
      <c r="N37" s="185"/>
      <c r="O37" s="185"/>
      <c r="P37" s="151"/>
      <c r="Q37" s="153"/>
      <c r="R37" s="153"/>
      <c r="S37" s="252"/>
      <c r="T37" s="252"/>
      <c r="U37" s="252"/>
      <c r="V37" s="252"/>
      <c r="W37" s="252"/>
      <c r="X37" s="252"/>
      <c r="Y37" s="122"/>
      <c r="Z37" s="119"/>
      <c r="AA37" s="151"/>
      <c r="AB37" s="153"/>
      <c r="AC37" s="153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122"/>
      <c r="AQ37" s="166"/>
    </row>
    <row r="38" spans="1:49" x14ac:dyDescent="0.25">
      <c r="A38" s="184"/>
      <c r="B38" s="151"/>
      <c r="D38" s="164"/>
      <c r="E38" s="14"/>
      <c r="F38" s="127"/>
      <c r="G38" s="119"/>
      <c r="H38" s="151"/>
      <c r="I38" s="153"/>
      <c r="J38" s="165"/>
      <c r="K38" s="164"/>
      <c r="L38" s="14"/>
      <c r="M38" s="127"/>
      <c r="N38" s="185"/>
      <c r="O38" s="185"/>
      <c r="P38" s="151"/>
      <c r="Q38" s="154" t="s">
        <v>185</v>
      </c>
      <c r="R38" s="153"/>
      <c r="S38" s="252">
        <f t="shared" ref="S38:X38" si="0">SUM(S17:S31)</f>
        <v>2500</v>
      </c>
      <c r="T38" s="252">
        <f t="shared" si="0"/>
        <v>0.36999999999999994</v>
      </c>
      <c r="U38" s="252">
        <f t="shared" si="0"/>
        <v>464.53</v>
      </c>
      <c r="V38" s="252">
        <f t="shared" si="0"/>
        <v>0</v>
      </c>
      <c r="W38" s="252">
        <f t="shared" si="0"/>
        <v>0</v>
      </c>
      <c r="X38" s="252">
        <f t="shared" si="0"/>
        <v>0</v>
      </c>
      <c r="Y38" s="122"/>
      <c r="Z38" s="119"/>
      <c r="AA38" s="151"/>
      <c r="AB38" s="154" t="s">
        <v>185</v>
      </c>
      <c r="AC38" s="153"/>
      <c r="AD38" s="252">
        <f>SUM(AD17:AD33)</f>
        <v>916.86000000000013</v>
      </c>
      <c r="AE38" s="252">
        <f t="shared" ref="AE38:AO38" si="1">SUM(AE17:AE31)</f>
        <v>69</v>
      </c>
      <c r="AF38" s="252">
        <f t="shared" si="1"/>
        <v>474.67</v>
      </c>
      <c r="AG38" s="252">
        <f t="shared" si="1"/>
        <v>0</v>
      </c>
      <c r="AH38" s="252">
        <f t="shared" si="1"/>
        <v>76.819999999999993</v>
      </c>
      <c r="AI38" s="252">
        <f t="shared" si="1"/>
        <v>0</v>
      </c>
      <c r="AJ38" s="252">
        <f t="shared" si="1"/>
        <v>0</v>
      </c>
      <c r="AK38" s="252">
        <f t="shared" si="1"/>
        <v>0</v>
      </c>
      <c r="AL38" s="252">
        <f t="shared" si="1"/>
        <v>0</v>
      </c>
      <c r="AM38" s="252">
        <f t="shared" si="1"/>
        <v>112.38000000000001</v>
      </c>
      <c r="AN38" s="252">
        <f t="shared" si="1"/>
        <v>0</v>
      </c>
      <c r="AO38" s="252">
        <f t="shared" si="1"/>
        <v>22.47</v>
      </c>
      <c r="AP38" s="122"/>
      <c r="AQ38" s="166"/>
    </row>
    <row r="39" spans="1:49" ht="3.6" customHeight="1" x14ac:dyDescent="0.3">
      <c r="A39" s="184"/>
      <c r="B39" s="151"/>
      <c r="C39" s="138"/>
      <c r="D39" s="121"/>
      <c r="E39" s="14"/>
      <c r="F39" s="127"/>
      <c r="G39" s="119"/>
      <c r="H39" s="117"/>
      <c r="I39" s="14"/>
      <c r="J39" s="153"/>
      <c r="K39" s="121"/>
      <c r="L39" s="255"/>
      <c r="M39" s="127"/>
      <c r="N39" s="197"/>
      <c r="O39" s="197"/>
      <c r="P39" s="117"/>
      <c r="Q39" s="153"/>
      <c r="R39" s="138"/>
      <c r="S39" s="14"/>
      <c r="T39" s="14"/>
      <c r="U39" s="14"/>
      <c r="V39" s="14"/>
      <c r="W39" s="14"/>
      <c r="X39" s="14"/>
      <c r="Y39" s="209"/>
      <c r="Z39" s="119"/>
      <c r="AA39" s="117"/>
      <c r="AB39" s="153"/>
      <c r="AC39" s="138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209"/>
      <c r="AQ39" s="123"/>
    </row>
    <row r="40" spans="1:49" x14ac:dyDescent="0.25">
      <c r="A40" s="184"/>
      <c r="B40" s="151"/>
      <c r="C40" s="153"/>
      <c r="D40" s="138"/>
      <c r="E40" s="168" t="s">
        <v>186</v>
      </c>
      <c r="F40" s="169">
        <f>SUM(F17:F39)</f>
        <v>2964.9000000000005</v>
      </c>
      <c r="G40" s="119"/>
      <c r="H40" s="117"/>
      <c r="I40" s="14"/>
      <c r="J40" s="153"/>
      <c r="K40" s="19"/>
      <c r="L40" s="168" t="s">
        <v>187</v>
      </c>
      <c r="M40" s="169">
        <f>SUM(M17:M39)</f>
        <v>1672.1999999999998</v>
      </c>
      <c r="N40" s="185"/>
      <c r="O40" s="185"/>
      <c r="P40" s="117"/>
      <c r="R40" s="138"/>
      <c r="S40" s="14"/>
      <c r="T40" s="168" t="s">
        <v>188</v>
      </c>
      <c r="U40" s="252">
        <f>SUM(S38:X38)</f>
        <v>2964.8999999999996</v>
      </c>
      <c r="V40" s="14"/>
      <c r="W40" s="14"/>
      <c r="X40" s="14"/>
      <c r="Y40" s="209"/>
      <c r="Z40" s="119"/>
      <c r="AA40" s="117"/>
      <c r="AC40" s="138"/>
      <c r="AD40" s="170"/>
      <c r="AE40" s="168" t="s">
        <v>189</v>
      </c>
      <c r="AF40" s="252">
        <f>SUM(AD38:AO38)</f>
        <v>1672.2000000000003</v>
      </c>
      <c r="AG40" s="14"/>
      <c r="AH40" s="170"/>
      <c r="AI40" s="14"/>
      <c r="AJ40" s="14"/>
      <c r="AK40" s="37"/>
      <c r="AM40" s="256"/>
      <c r="AN40" s="256" t="s">
        <v>190</v>
      </c>
      <c r="AO40" s="257">
        <f>AO38-X38</f>
        <v>22.47</v>
      </c>
      <c r="AP40" s="209"/>
      <c r="AQ40" s="166"/>
      <c r="AS40" s="78"/>
      <c r="AT40" s="78"/>
      <c r="AU40" s="78"/>
      <c r="AV40" s="78"/>
      <c r="AW40" s="78"/>
    </row>
    <row r="41" spans="1:49" ht="3.6" customHeight="1" thickBot="1" x14ac:dyDescent="0.35">
      <c r="A41" s="184"/>
      <c r="B41" s="151"/>
      <c r="C41" s="258"/>
      <c r="D41" s="174"/>
      <c r="E41" s="179"/>
      <c r="F41" s="175"/>
      <c r="G41" s="119"/>
      <c r="H41" s="259"/>
      <c r="I41" s="179"/>
      <c r="J41" s="179"/>
      <c r="K41" s="174"/>
      <c r="L41" s="260"/>
      <c r="M41" s="175"/>
      <c r="N41" s="197"/>
      <c r="O41" s="197"/>
      <c r="P41" s="259"/>
      <c r="Q41" s="177"/>
      <c r="R41" s="258"/>
      <c r="S41" s="179"/>
      <c r="T41" s="179"/>
      <c r="U41" s="179"/>
      <c r="V41" s="179"/>
      <c r="W41" s="179"/>
      <c r="X41" s="179"/>
      <c r="Y41" s="261"/>
      <c r="Z41" s="119"/>
      <c r="AA41" s="259"/>
      <c r="AB41" s="177"/>
      <c r="AC41" s="258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261"/>
      <c r="AQ41" s="123"/>
      <c r="AS41" s="78"/>
      <c r="AT41" s="78"/>
      <c r="AU41" s="78"/>
      <c r="AV41" s="78"/>
      <c r="AW41" s="78"/>
    </row>
    <row r="42" spans="1:49" ht="6" customHeight="1" thickBot="1" x14ac:dyDescent="0.3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262"/>
    </row>
    <row r="43" spans="1:49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255"/>
      <c r="M43" s="14"/>
      <c r="N43" s="14"/>
      <c r="O43" s="14"/>
      <c r="P43" s="14"/>
      <c r="Q43" s="14"/>
      <c r="R43" s="14"/>
      <c r="S43" s="244"/>
      <c r="T43" s="154" t="s">
        <v>154</v>
      </c>
      <c r="U43" s="154" t="s">
        <v>155</v>
      </c>
      <c r="V43" s="154" t="s">
        <v>156</v>
      </c>
      <c r="W43" s="154" t="s">
        <v>157</v>
      </c>
      <c r="X43" s="154" t="s">
        <v>158</v>
      </c>
      <c r="Y43" s="14"/>
      <c r="Z43" s="14"/>
      <c r="AA43" s="14"/>
      <c r="AB43" s="14"/>
      <c r="AC43" s="14"/>
      <c r="AD43" s="154" t="s">
        <v>160</v>
      </c>
      <c r="AE43" s="154" t="s">
        <v>161</v>
      </c>
      <c r="AF43" s="154" t="s">
        <v>175</v>
      </c>
      <c r="AG43" s="154" t="s">
        <v>199</v>
      </c>
      <c r="AH43" s="247" t="s">
        <v>162</v>
      </c>
      <c r="AI43" s="154" t="s">
        <v>163</v>
      </c>
      <c r="AJ43" s="154" t="s">
        <v>164</v>
      </c>
      <c r="AK43" s="154" t="s">
        <v>155</v>
      </c>
      <c r="AL43" s="154" t="s">
        <v>165</v>
      </c>
      <c r="AM43" s="154" t="s">
        <v>156</v>
      </c>
      <c r="AN43" s="154" t="s">
        <v>166</v>
      </c>
      <c r="AO43" s="248" t="s">
        <v>158</v>
      </c>
      <c r="AP43" s="14"/>
      <c r="AQ43" s="14"/>
    </row>
    <row r="44" spans="1:49" x14ac:dyDescent="0.25">
      <c r="A44" s="14"/>
      <c r="B44" s="14"/>
      <c r="D44" s="14"/>
      <c r="E44" s="14"/>
      <c r="F44" s="14"/>
      <c r="G44" s="14"/>
      <c r="H44" s="14"/>
      <c r="I44" s="14"/>
      <c r="J44" s="14"/>
      <c r="K44" s="14"/>
      <c r="L44"/>
      <c r="M44" s="263"/>
      <c r="N44" s="14"/>
      <c r="O44" s="14"/>
      <c r="P44" s="14"/>
      <c r="Q44" s="14"/>
      <c r="R44" s="14"/>
      <c r="S44" s="251" t="s">
        <v>168</v>
      </c>
      <c r="T44" s="154" t="s">
        <v>169</v>
      </c>
      <c r="U44" s="154" t="s">
        <v>170</v>
      </c>
      <c r="V44" s="154" t="s">
        <v>80</v>
      </c>
      <c r="W44" s="154" t="s">
        <v>117</v>
      </c>
      <c r="X44" s="154" t="s">
        <v>171</v>
      </c>
      <c r="Y44" s="14"/>
      <c r="Z44" s="14"/>
      <c r="AA44" s="14"/>
      <c r="AB44" s="14"/>
      <c r="AC44" s="14"/>
      <c r="AD44" s="154" t="s">
        <v>173</v>
      </c>
      <c r="AE44" s="154" t="s">
        <v>174</v>
      </c>
      <c r="AG44" s="154"/>
      <c r="AH44" s="154" t="s">
        <v>176</v>
      </c>
      <c r="AI44" s="154" t="s">
        <v>177</v>
      </c>
      <c r="AJ44" s="154" t="s">
        <v>178</v>
      </c>
      <c r="AK44" s="154" t="s">
        <v>179</v>
      </c>
      <c r="AL44" s="154" t="s">
        <v>180</v>
      </c>
      <c r="AM44" s="154" t="s">
        <v>181</v>
      </c>
      <c r="AN44" s="154" t="s">
        <v>180</v>
      </c>
      <c r="AO44" s="14"/>
      <c r="AP44" s="14"/>
      <c r="AQ44" s="14"/>
    </row>
    <row r="45" spans="1:49" ht="15.75" x14ac:dyDescent="0.25">
      <c r="C45" s="268" t="s">
        <v>195</v>
      </c>
      <c r="L45" s="255"/>
    </row>
    <row r="46" spans="1:49" x14ac:dyDescent="0.25">
      <c r="C46" s="14" t="s">
        <v>193</v>
      </c>
      <c r="L46"/>
    </row>
    <row r="47" spans="1:49" ht="15.75" x14ac:dyDescent="0.25">
      <c r="C47" s="14" t="s">
        <v>194</v>
      </c>
      <c r="L47" s="264"/>
    </row>
    <row r="49" spans="12:12" x14ac:dyDescent="0.25">
      <c r="L49"/>
    </row>
    <row r="50" spans="12:12" ht="15.75" x14ac:dyDescent="0.25">
      <c r="L50" s="264"/>
    </row>
    <row r="51" spans="12:12" ht="15.75" x14ac:dyDescent="0.25">
      <c r="L51" s="264"/>
    </row>
    <row r="52" spans="12:12" ht="15.75" x14ac:dyDescent="0.25">
      <c r="L52" s="264"/>
    </row>
    <row r="53" spans="12:12" ht="15.75" x14ac:dyDescent="0.25">
      <c r="L53" s="264"/>
    </row>
    <row r="54" spans="12:12" x14ac:dyDescent="0.25">
      <c r="L54" s="265"/>
    </row>
    <row r="55" spans="12:12" x14ac:dyDescent="0.25">
      <c r="L55"/>
    </row>
    <row r="56" spans="12:12" ht="15.75" x14ac:dyDescent="0.25">
      <c r="L56" s="255"/>
    </row>
    <row r="57" spans="12:12" x14ac:dyDescent="0.25">
      <c r="L57"/>
    </row>
    <row r="58" spans="12:12" ht="15.75" x14ac:dyDescent="0.25">
      <c r="L58" s="255"/>
    </row>
    <row r="59" spans="12:12" x14ac:dyDescent="0.25">
      <c r="L59"/>
    </row>
    <row r="60" spans="12:12" ht="15.75" x14ac:dyDescent="0.25">
      <c r="L60" s="255"/>
    </row>
    <row r="61" spans="12:12" x14ac:dyDescent="0.25">
      <c r="L61"/>
    </row>
    <row r="62" spans="12:12" ht="15.75" x14ac:dyDescent="0.25">
      <c r="L62" s="255"/>
    </row>
    <row r="63" spans="12:12" x14ac:dyDescent="0.25">
      <c r="L63"/>
    </row>
    <row r="64" spans="12:12" ht="15.75" x14ac:dyDescent="0.25">
      <c r="L64" s="255"/>
    </row>
    <row r="65" spans="12:12" x14ac:dyDescent="0.25">
      <c r="L65"/>
    </row>
    <row r="66" spans="12:12" ht="15.75" x14ac:dyDescent="0.25">
      <c r="L66" s="255"/>
    </row>
    <row r="67" spans="12:12" x14ac:dyDescent="0.25">
      <c r="L67"/>
    </row>
    <row r="68" spans="12:12" ht="15.75" x14ac:dyDescent="0.25">
      <c r="L68" s="255"/>
    </row>
    <row r="69" spans="12:12" ht="15.75" x14ac:dyDescent="0.25">
      <c r="L69" s="255"/>
    </row>
    <row r="70" spans="12:12" ht="15.75" x14ac:dyDescent="0.25">
      <c r="L70" s="255"/>
    </row>
    <row r="71" spans="12:12" x14ac:dyDescent="0.25">
      <c r="L71"/>
    </row>
    <row r="72" spans="12:12" ht="15.75" x14ac:dyDescent="0.25">
      <c r="L72" s="255"/>
    </row>
    <row r="73" spans="12:12" x14ac:dyDescent="0.25">
      <c r="L73"/>
    </row>
    <row r="74" spans="12:12" ht="15.75" x14ac:dyDescent="0.25">
      <c r="L74" s="255"/>
    </row>
    <row r="75" spans="12:12" x14ac:dyDescent="0.25">
      <c r="L75"/>
    </row>
    <row r="76" spans="12:12" ht="15.75" x14ac:dyDescent="0.25">
      <c r="L76" s="255"/>
    </row>
    <row r="77" spans="12:12" x14ac:dyDescent="0.25">
      <c r="L77"/>
    </row>
    <row r="78" spans="12:12" ht="15.75" x14ac:dyDescent="0.25">
      <c r="L78" s="255"/>
    </row>
    <row r="79" spans="12:12" ht="15.75" x14ac:dyDescent="0.25">
      <c r="L79" s="255"/>
    </row>
    <row r="80" spans="12:12" ht="15.75" x14ac:dyDescent="0.25">
      <c r="L80" s="255"/>
    </row>
    <row r="81" spans="12:12" ht="15.75" x14ac:dyDescent="0.25">
      <c r="L81" s="255"/>
    </row>
    <row r="82" spans="12:12" ht="15.75" x14ac:dyDescent="0.25">
      <c r="L82" s="255"/>
    </row>
    <row r="83" spans="12:12" ht="15.75" x14ac:dyDescent="0.25">
      <c r="L83" s="255"/>
    </row>
    <row r="84" spans="12:12" ht="15.75" x14ac:dyDescent="0.25">
      <c r="L84" s="255"/>
    </row>
    <row r="85" spans="12:12" ht="15.75" x14ac:dyDescent="0.25">
      <c r="L85" s="255"/>
    </row>
  </sheetData>
  <phoneticPr fontId="77" type="noConversion"/>
  <conditionalFormatting sqref="AO10">
    <cfRule type="cellIs" dxfId="4" priority="1" stopIfTrue="1" operator="equal">
      <formula>0</formula>
    </cfRule>
    <cfRule type="cellIs" dxfId="3" priority="2" stopIfTrue="1" operator="equal">
      <formula>0</formula>
    </cfRule>
    <cfRule type="cellIs" dxfId="2" priority="3" stopIfTrue="1" operator="lessThan">
      <formula>0</formula>
    </cfRule>
    <cfRule type="cellIs" dxfId="1" priority="4" stopIfTrue="1" operator="greaterThan">
      <formula>0</formula>
    </cfRule>
    <cfRule type="cellIs" dxfId="0" priority="5" stopIfTrue="1" operator="equal">
      <formula>0</formula>
    </cfRule>
  </conditionalFormatting>
  <printOptions horizontalCentered="1" gridLines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34366BFFD42418AEAC5103FD9B767" ma:contentTypeVersion="10" ma:contentTypeDescription="Create a new document." ma:contentTypeScope="" ma:versionID="c3548f58e77bc4ef189b19d8a9f94df8">
  <xsd:schema xmlns:xsd="http://www.w3.org/2001/XMLSchema" xmlns:xs="http://www.w3.org/2001/XMLSchema" xmlns:p="http://schemas.microsoft.com/office/2006/metadata/properties" xmlns:ns3="95236d1d-e9d1-4e8c-85eb-b13a46349c56" targetNamespace="http://schemas.microsoft.com/office/2006/metadata/properties" ma:root="true" ma:fieldsID="1fdbc809fa5b998dd5148125ba67004f" ns3:_="">
    <xsd:import namespace="95236d1d-e9d1-4e8c-85eb-b13a46349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36d1d-e9d1-4e8c-85eb-b13a46349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BE56D6-C0B0-4FDE-9B95-878D88EB1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574C0-1045-4643-9A34-DBD44E3F7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36d1d-e9d1-4e8c-85eb-b13a46349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1664CD-B8A2-40F7-87BE-FB413EE85E26}">
  <ds:schemaRefs>
    <ds:schemaRef ds:uri="http://schemas.microsoft.com/office/2006/metadata/properties"/>
    <ds:schemaRef ds:uri="95236d1d-e9d1-4e8c-85eb-b13a46349c5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Play Area</vt:lpstr>
      <vt:lpstr>Assets</vt:lpstr>
      <vt:lpstr>RFO Report</vt:lpstr>
      <vt:lpstr>VAT Return</vt:lpstr>
      <vt:lpstr>Accounts</vt:lpstr>
      <vt:lpstr>Accounts!_Hlk500508791</vt:lpstr>
      <vt:lpstr>Accounts!Print_Area</vt:lpstr>
      <vt:lpstr>Assets!Print_Area</vt:lpstr>
      <vt:lpstr>'Play Area'!Print_Area</vt:lpstr>
      <vt:lpstr>'RFO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Deptford</dc:creator>
  <cp:lastModifiedBy>elaine penketh</cp:lastModifiedBy>
  <cp:lastPrinted>2023-03-08T13:18:14Z</cp:lastPrinted>
  <dcterms:created xsi:type="dcterms:W3CDTF">2021-03-15T14:52:45Z</dcterms:created>
  <dcterms:modified xsi:type="dcterms:W3CDTF">2023-03-09T01:23:24Z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0x01010083A34366BFFD42418AEAC5103FD9B767</vt:lpwstr>
  </property>
</Properties>
</file>